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B\Documents\2021\21051 Cesta Chrášťany\rozpočty\"/>
    </mc:Choice>
  </mc:AlternateContent>
  <bookViews>
    <workbookView xWindow="0" yWindow="0" windowWidth="0" windowHeight="0"/>
  </bookViews>
  <sheets>
    <sheet name="Rekapitulace stavby" sheetId="1" r:id="rId1"/>
    <sheet name="SO 001 - Všeobecé položky " sheetId="2" r:id="rId2"/>
    <sheet name="SO 100 - Komunikace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001 - Všeobecé položky '!$C$116:$K$128</definedName>
    <definedName name="_xlnm.Print_Area" localSheetId="1">'SO 001 - Všeobecé položky '!$C$4:$J$76,'SO 001 - Všeobecé položky '!$C$82:$J$98,'SO 001 - Všeobecé položky '!$C$104:$K$128</definedName>
    <definedName name="_xlnm.Print_Titles" localSheetId="1">'SO 001 - Všeobecé položky '!$116:$116</definedName>
    <definedName name="_xlnm._FilterDatabase" localSheetId="2" hidden="1">'SO 100 - Komunikace'!$C$125:$K$378</definedName>
    <definedName name="_xlnm.Print_Area" localSheetId="2">'SO 100 - Komunikace'!$C$4:$J$76,'SO 100 - Komunikace'!$C$82:$J$107,'SO 100 - Komunikace'!$C$113:$K$378</definedName>
    <definedName name="_xlnm.Print_Titles" localSheetId="2">'SO 100 - Komunikace'!$125:$125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378"/>
  <c r="BH378"/>
  <c r="BG378"/>
  <c r="BF378"/>
  <c r="T378"/>
  <c r="T377"/>
  <c r="R378"/>
  <c r="R377"/>
  <c r="P378"/>
  <c r="P377"/>
  <c r="BI376"/>
  <c r="BH376"/>
  <c r="BG376"/>
  <c r="BF376"/>
  <c r="T376"/>
  <c r="T375"/>
  <c r="R376"/>
  <c r="R375"/>
  <c r="P376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5"/>
  <c r="BH365"/>
  <c r="BG365"/>
  <c r="BF365"/>
  <c r="T365"/>
  <c r="R365"/>
  <c r="P365"/>
  <c r="BI359"/>
  <c r="BH359"/>
  <c r="BG359"/>
  <c r="BF359"/>
  <c r="T359"/>
  <c r="R359"/>
  <c r="P359"/>
  <c r="BI357"/>
  <c r="BH357"/>
  <c r="BG357"/>
  <c r="BF357"/>
  <c r="T357"/>
  <c r="R357"/>
  <c r="P357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9"/>
  <c r="BH349"/>
  <c r="BG349"/>
  <c r="BF349"/>
  <c r="T349"/>
  <c r="R349"/>
  <c r="P349"/>
  <c r="BI346"/>
  <c r="BH346"/>
  <c r="BG346"/>
  <c r="BF346"/>
  <c r="T346"/>
  <c r="R346"/>
  <c r="P346"/>
  <c r="BI345"/>
  <c r="BH345"/>
  <c r="BG345"/>
  <c r="BF345"/>
  <c r="T345"/>
  <c r="R345"/>
  <c r="P345"/>
  <c r="BI342"/>
  <c r="BH342"/>
  <c r="BG342"/>
  <c r="BF342"/>
  <c r="T342"/>
  <c r="R342"/>
  <c r="P342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24"/>
  <c r="BH324"/>
  <c r="BG324"/>
  <c r="BF324"/>
  <c r="T324"/>
  <c r="R324"/>
  <c r="P324"/>
  <c r="BI316"/>
  <c r="BH316"/>
  <c r="BG316"/>
  <c r="BF316"/>
  <c r="T316"/>
  <c r="R316"/>
  <c r="P316"/>
  <c r="BI308"/>
  <c r="BH308"/>
  <c r="BG308"/>
  <c r="BF308"/>
  <c r="T308"/>
  <c r="R308"/>
  <c r="P308"/>
  <c r="BI300"/>
  <c r="BH300"/>
  <c r="BG300"/>
  <c r="BF300"/>
  <c r="T300"/>
  <c r="R300"/>
  <c r="P300"/>
  <c r="BI297"/>
  <c r="BH297"/>
  <c r="BG297"/>
  <c r="BF297"/>
  <c r="T297"/>
  <c r="R297"/>
  <c r="P297"/>
  <c r="BI291"/>
  <c r="BH291"/>
  <c r="BG291"/>
  <c r="BF291"/>
  <c r="T291"/>
  <c r="R291"/>
  <c r="P291"/>
  <c r="BI288"/>
  <c r="BH288"/>
  <c r="BG288"/>
  <c r="BF288"/>
  <c r="T288"/>
  <c r="R288"/>
  <c r="P288"/>
  <c r="BI280"/>
  <c r="BH280"/>
  <c r="BG280"/>
  <c r="BF280"/>
  <c r="T280"/>
  <c r="R280"/>
  <c r="P280"/>
  <c r="BI273"/>
  <c r="BH273"/>
  <c r="BG273"/>
  <c r="BF273"/>
  <c r="T273"/>
  <c r="R273"/>
  <c r="P273"/>
  <c r="BI266"/>
  <c r="BH266"/>
  <c r="BG266"/>
  <c r="BF266"/>
  <c r="T266"/>
  <c r="R266"/>
  <c r="P266"/>
  <c r="BI264"/>
  <c r="BH264"/>
  <c r="BG264"/>
  <c r="BF264"/>
  <c r="T264"/>
  <c r="R264"/>
  <c r="P264"/>
  <c r="BI257"/>
  <c r="BH257"/>
  <c r="BG257"/>
  <c r="BF257"/>
  <c r="T257"/>
  <c r="R257"/>
  <c r="P257"/>
  <c r="BI253"/>
  <c r="BH253"/>
  <c r="BG253"/>
  <c r="BF253"/>
  <c r="T253"/>
  <c r="R253"/>
  <c r="P253"/>
  <c r="BI250"/>
  <c r="BH250"/>
  <c r="BG250"/>
  <c r="BF250"/>
  <c r="T250"/>
  <c r="R250"/>
  <c r="P250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5"/>
  <c r="BH215"/>
  <c r="BG215"/>
  <c r="BF215"/>
  <c r="T215"/>
  <c r="R215"/>
  <c r="P215"/>
  <c r="BI212"/>
  <c r="BH212"/>
  <c r="BG212"/>
  <c r="BF212"/>
  <c r="T212"/>
  <c r="R212"/>
  <c r="P212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6"/>
  <c r="BH186"/>
  <c r="BG186"/>
  <c r="BF186"/>
  <c r="T186"/>
  <c r="R186"/>
  <c r="P186"/>
  <c r="BI178"/>
  <c r="BH178"/>
  <c r="BG178"/>
  <c r="BF178"/>
  <c r="T178"/>
  <c r="R178"/>
  <c r="P178"/>
  <c r="BI176"/>
  <c r="BH176"/>
  <c r="BG176"/>
  <c r="BF176"/>
  <c r="T176"/>
  <c r="R176"/>
  <c r="P176"/>
  <c r="BI170"/>
  <c r="BH170"/>
  <c r="BG170"/>
  <c r="BF170"/>
  <c r="T170"/>
  <c r="R170"/>
  <c r="P170"/>
  <c r="BI166"/>
  <c r="BH166"/>
  <c r="BG166"/>
  <c r="BF166"/>
  <c r="T166"/>
  <c r="R166"/>
  <c r="P166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R145"/>
  <c r="P145"/>
  <c r="BI129"/>
  <c r="BH129"/>
  <c r="BG129"/>
  <c r="BF129"/>
  <c r="T129"/>
  <c r="R129"/>
  <c r="P129"/>
  <c r="J122"/>
  <c r="F122"/>
  <c r="F120"/>
  <c r="E118"/>
  <c r="J91"/>
  <c r="F91"/>
  <c r="F89"/>
  <c r="E87"/>
  <c r="J24"/>
  <c r="E24"/>
  <c r="J123"/>
  <c r="J23"/>
  <c r="J18"/>
  <c r="E18"/>
  <c r="F123"/>
  <c r="J17"/>
  <c r="J12"/>
  <c r="J89"/>
  <c r="E7"/>
  <c r="E85"/>
  <c i="2" r="J37"/>
  <c r="J36"/>
  <c i="1" r="AY95"/>
  <c i="2" r="J35"/>
  <c i="1" r="AX95"/>
  <c i="2"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3"/>
  <c r="F113"/>
  <c r="F111"/>
  <c r="E109"/>
  <c r="J91"/>
  <c r="F91"/>
  <c r="F89"/>
  <c r="E87"/>
  <c r="J24"/>
  <c r="E24"/>
  <c r="J92"/>
  <c r="J23"/>
  <c r="J18"/>
  <c r="E18"/>
  <c r="F114"/>
  <c r="J17"/>
  <c r="J12"/>
  <c r="J89"/>
  <c r="E7"/>
  <c r="E85"/>
  <c i="1" r="L90"/>
  <c r="AM90"/>
  <c r="AM89"/>
  <c r="L89"/>
  <c r="AM87"/>
  <c r="L87"/>
  <c r="L85"/>
  <c r="L84"/>
  <c i="2" r="J128"/>
  <c r="J121"/>
  <c i="3" r="BK158"/>
  <c r="J330"/>
  <c r="BK357"/>
  <c r="J220"/>
  <c r="J246"/>
  <c r="BK280"/>
  <c r="BK297"/>
  <c r="J222"/>
  <c r="J371"/>
  <c r="J186"/>
  <c r="J240"/>
  <c i="2" r="J122"/>
  <c r="BK125"/>
  <c i="3" r="BK266"/>
  <c r="J204"/>
  <c r="BK212"/>
  <c r="BK338"/>
  <c r="J357"/>
  <c r="BK250"/>
  <c r="J212"/>
  <c r="J378"/>
  <c r="J257"/>
  <c r="BK243"/>
  <c i="2" r="BK119"/>
  <c r="J124"/>
  <c i="3" r="BK350"/>
  <c r="J191"/>
  <c r="J342"/>
  <c r="BK229"/>
  <c r="J308"/>
  <c r="J232"/>
  <c r="BK204"/>
  <c r="BK326"/>
  <c r="BK170"/>
  <c r="J196"/>
  <c r="BK145"/>
  <c r="BK371"/>
  <c r="BK354"/>
  <c r="BK237"/>
  <c i="2" r="J125"/>
  <c r="BK127"/>
  <c r="BK120"/>
  <c i="3" r="J273"/>
  <c r="J291"/>
  <c r="BK288"/>
  <c r="BK201"/>
  <c r="J178"/>
  <c r="J237"/>
  <c r="J225"/>
  <c r="BK378"/>
  <c r="BK264"/>
  <c r="BK369"/>
  <c r="BK225"/>
  <c i="2" r="J127"/>
  <c r="J123"/>
  <c i="3" r="J334"/>
  <c r="BK359"/>
  <c r="BK232"/>
  <c r="J266"/>
  <c r="J166"/>
  <c r="BK129"/>
  <c r="BK291"/>
  <c r="J229"/>
  <c r="J158"/>
  <c r="J250"/>
  <c r="BK155"/>
  <c r="BK220"/>
  <c i="2" r="BK123"/>
  <c r="BK121"/>
  <c i="3" r="J354"/>
  <c r="BK178"/>
  <c r="J349"/>
  <c r="BK150"/>
  <c r="BK257"/>
  <c r="BK206"/>
  <c r="BK300"/>
  <c r="J155"/>
  <c r="BK194"/>
  <c r="BK376"/>
  <c r="J359"/>
  <c r="BK273"/>
  <c r="J253"/>
  <c r="J150"/>
  <c i="2" r="J120"/>
  <c r="BK124"/>
  <c i="3" r="BK324"/>
  <c r="BK345"/>
  <c r="J350"/>
  <c r="J215"/>
  <c r="J264"/>
  <c r="BK161"/>
  <c r="BK342"/>
  <c r="BK352"/>
  <c r="J365"/>
  <c r="J324"/>
  <c r="J235"/>
  <c i="2" r="F35"/>
  <c i="3" r="J206"/>
  <c r="BK240"/>
  <c r="BK346"/>
  <c r="J176"/>
  <c r="J170"/>
  <c r="BK196"/>
  <c r="J201"/>
  <c r="J352"/>
  <c r="J376"/>
  <c i="2" r="J126"/>
  <c r="BK126"/>
  <c i="3" r="J345"/>
  <c r="J300"/>
  <c r="BK191"/>
  <c r="BK215"/>
  <c r="BK330"/>
  <c r="BK365"/>
  <c r="BK166"/>
  <c r="J316"/>
  <c r="J373"/>
  <c r="BK373"/>
  <c r="BK334"/>
  <c r="BK176"/>
  <c i="2" r="BK128"/>
  <c r="J119"/>
  <c i="3" r="J288"/>
  <c r="J369"/>
  <c r="J161"/>
  <c r="BK253"/>
  <c r="BK349"/>
  <c r="J243"/>
  <c r="J346"/>
  <c r="BK308"/>
  <c r="J280"/>
  <c r="J194"/>
  <c r="J338"/>
  <c r="J129"/>
  <c r="BK186"/>
  <c i="2" r="BK122"/>
  <c i="1" r="AS94"/>
  <c i="3" r="BK235"/>
  <c r="J297"/>
  <c r="J199"/>
  <c r="BK316"/>
  <c r="J145"/>
  <c r="BK199"/>
  <c r="BK246"/>
  <c r="J326"/>
  <c r="BK222"/>
  <c i="2" l="1" r="BK118"/>
  <c r="J118"/>
  <c r="J97"/>
  <c i="3" r="P228"/>
  <c r="T228"/>
  <c r="R249"/>
  <c i="2" r="R118"/>
  <c r="R117"/>
  <c i="3" r="P256"/>
  <c i="2" r="P118"/>
  <c r="P117"/>
  <c i="1" r="AU95"/>
  <c i="3" r="BK228"/>
  <c r="J228"/>
  <c r="J99"/>
  <c r="BK249"/>
  <c r="J249"/>
  <c r="J100"/>
  <c r="BK329"/>
  <c r="J329"/>
  <c r="J103"/>
  <c r="P128"/>
  <c r="R228"/>
  <c r="P249"/>
  <c r="T249"/>
  <c r="P329"/>
  <c r="R128"/>
  <c r="T256"/>
  <c r="T323"/>
  <c r="P364"/>
  <c r="BK128"/>
  <c r="J128"/>
  <c r="J98"/>
  <c r="BK256"/>
  <c r="J256"/>
  <c r="J101"/>
  <c r="BK323"/>
  <c r="J323"/>
  <c r="J102"/>
  <c r="R323"/>
  <c r="T329"/>
  <c r="R364"/>
  <c i="2" r="T118"/>
  <c r="T117"/>
  <c i="3" r="T128"/>
  <c r="T127"/>
  <c r="T126"/>
  <c r="R256"/>
  <c r="P323"/>
  <c r="R329"/>
  <c r="BK364"/>
  <c r="J364"/>
  <c r="J104"/>
  <c r="T364"/>
  <c r="BK375"/>
  <c r="J375"/>
  <c r="J105"/>
  <c r="BK377"/>
  <c r="J377"/>
  <c r="J106"/>
  <c r="J92"/>
  <c r="J120"/>
  <c r="BE155"/>
  <c r="BE191"/>
  <c r="BE199"/>
  <c r="BE204"/>
  <c i="2" r="BK117"/>
  <c r="J117"/>
  <c r="J96"/>
  <c i="3" r="BE186"/>
  <c r="BE240"/>
  <c r="BE264"/>
  <c r="BE145"/>
  <c r="BE158"/>
  <c r="BE166"/>
  <c r="BE326"/>
  <c r="BE334"/>
  <c r="BE349"/>
  <c r="BE352"/>
  <c r="BE357"/>
  <c r="BE365"/>
  <c r="BE373"/>
  <c r="BE376"/>
  <c r="E116"/>
  <c r="BE170"/>
  <c r="BE201"/>
  <c r="BE215"/>
  <c r="BE229"/>
  <c r="BE235"/>
  <c r="BE378"/>
  <c r="BE129"/>
  <c r="BE150"/>
  <c r="BE206"/>
  <c r="BE237"/>
  <c r="BE266"/>
  <c r="BE338"/>
  <c r="BE253"/>
  <c r="BE280"/>
  <c r="BE288"/>
  <c r="BE345"/>
  <c r="BE371"/>
  <c r="F92"/>
  <c r="BE161"/>
  <c r="BE212"/>
  <c r="BE220"/>
  <c r="BE225"/>
  <c r="BE246"/>
  <c r="BE316"/>
  <c r="BE342"/>
  <c r="BE369"/>
  <c r="BE178"/>
  <c r="BE222"/>
  <c r="BE291"/>
  <c r="BE324"/>
  <c r="BE350"/>
  <c r="BE359"/>
  <c r="BE176"/>
  <c r="BE194"/>
  <c r="BE243"/>
  <c r="BE273"/>
  <c r="BE297"/>
  <c r="BE300"/>
  <c r="BE308"/>
  <c r="BE330"/>
  <c r="BE196"/>
  <c r="BE250"/>
  <c r="BE346"/>
  <c r="BE354"/>
  <c r="BE232"/>
  <c r="BE257"/>
  <c i="2" r="BE119"/>
  <c r="BE121"/>
  <c r="BE125"/>
  <c r="BE128"/>
  <c r="E107"/>
  <c r="BE123"/>
  <c r="J111"/>
  <c r="J114"/>
  <c r="BE127"/>
  <c r="BE122"/>
  <c r="F92"/>
  <c r="BE120"/>
  <c r="BE124"/>
  <c r="BE126"/>
  <c i="1" r="BB95"/>
  <c i="2" r="F34"/>
  <c i="1" r="BA95"/>
  <c i="3" r="F34"/>
  <c i="1" r="BA96"/>
  <c i="3" r="F37"/>
  <c i="1" r="BD96"/>
  <c i="3" r="J34"/>
  <c i="1" r="AW96"/>
  <c i="2" r="F36"/>
  <c i="1" r="BC95"/>
  <c i="3" r="F36"/>
  <c i="1" r="BC96"/>
  <c i="3" r="F35"/>
  <c i="1" r="BB96"/>
  <c r="BB94"/>
  <c r="AX94"/>
  <c i="2" r="F37"/>
  <c i="1" r="BD95"/>
  <c i="2" r="J34"/>
  <c i="1" r="AW95"/>
  <c i="3" l="1" r="P127"/>
  <c r="P126"/>
  <c i="1" r="AU96"/>
  <c i="3" r="R127"/>
  <c r="R126"/>
  <c r="BK127"/>
  <c r="J127"/>
  <c r="J97"/>
  <c i="1" r="AU94"/>
  <c i="2" r="J33"/>
  <c i="1" r="AV95"/>
  <c r="AT95"/>
  <c r="BC94"/>
  <c r="AY94"/>
  <c r="BA94"/>
  <c r="AW94"/>
  <c r="AK30"/>
  <c i="3" r="F33"/>
  <c i="1" r="AZ96"/>
  <c i="2" r="F33"/>
  <c i="1" r="AZ95"/>
  <c r="BD94"/>
  <c r="W33"/>
  <c i="2" r="J30"/>
  <c i="1" r="AG95"/>
  <c i="3" r="J33"/>
  <c i="1" r="AV96"/>
  <c r="AT96"/>
  <c r="W31"/>
  <c i="3" l="1" r="BK126"/>
  <c r="J126"/>
  <c i="1" r="AN95"/>
  <c i="2" r="J39"/>
  <c i="3" r="J30"/>
  <c i="1" r="AG96"/>
  <c r="AZ94"/>
  <c r="W29"/>
  <c r="W30"/>
  <c r="W32"/>
  <c i="3" l="1" r="J39"/>
  <c r="J96"/>
  <c i="1" r="AG94"/>
  <c r="AK26"/>
  <c r="AN9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<sst xmlns="http://schemas.openxmlformats.org/spreadsheetml/2006/main">
  <si>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</si>
  <si>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</si>
  <si>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</si>
  <si>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</si>
  <si>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</si>
  <si>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{7762b1dc-3707-4671-9b56-fc7464233714}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</si>
  <si>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</si>
  <si>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</si>
  <si>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</si>
  <si>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</si>
  <si>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</si>
  <si>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</si>
  <si>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</si>
  <si>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</si>
  <si>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21051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</si>
  <si>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</si>
  <si>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</si>
  <si>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Polní cesta C4, k.ú. Chrášťany  u Českého Brodu</t>
  </si>
  <si>
    <t>KSO:</t>
  </si>
  <si>
    <t>CC-CZ:</t>
  </si>
  <si>
    <t>Místo:</t>
  </si>
  <si>
    <t xml:space="preserve">Chrášťany u Českého  Brodu </t>
  </si>
  <si>
    <t>Datum:</t>
  </si>
  <si>
    <t>15. 11. 2021</t>
  </si>
  <si>
    <t>Zadavatel:</t>
  </si>
  <si>
    <t>IČ:</t>
  </si>
  <si>
    <t>01312774</t>
  </si>
  <si>
    <t>ČR - Státní pozemkový úřad, pobočka Kolín</t>
  </si>
  <si>
    <t>DIČ:</t>
  </si>
  <si>
    <t>Uchazeč:</t>
  </si>
  <si>
    <t>Vyplň údaj</t>
  </si>
  <si>
    <t>Projektant:</t>
  </si>
  <si>
    <t>15049248</t>
  </si>
  <si>
    <t xml:space="preserve">GEOVAP,  spol. s r.o., 530 03 Pardubice</t>
  </si>
  <si>
    <t>CZ15049248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</si>
  <si>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</si>
  <si>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</si>
  <si>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</si>
  <si>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</si>
  <si>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</si>
  <si>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</si>
  <si>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</si>
  <si>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</si>
  <si>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</si>
  <si>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</si>
  <si>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</si>
  <si>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</si>
  <si>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</si>
  <si>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</si>
  <si>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</si>
  <si>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</si>
  <si>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</si>
  <si>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</si>
  <si>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</si>
  <si>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</si>
  <si>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</si>
  <si>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</si>
  <si>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</si>
  <si>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</si>
  <si>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</si>
  <si>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</si>
  <si>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</si>
  <si>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</si>
  <si>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</si>
  <si>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</si>
  <si>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</si>
  <si>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</si>
  <si>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</si>
  <si>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</si>
  <si>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</si>
  <si>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</si>
  <si>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</si>
  <si>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</si>
  <si>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</si>
  <si>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</si>
  <si>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</si>
  <si>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</si>
  <si>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</si>
  <si>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</si>
  <si>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</si>
  <si>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</si>
  <si>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</si>
  <si>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</si>
  <si>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</si>
  <si>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</si>
  <si>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 xml:space="preserve">Všeobecé položky </t>
  </si>
  <si>
    <t>STA</t>
  </si>
  <si>
    <t>1</t>
  </si>
  <si>
    <t>{9d3654f0-1a79-4a09-8573-01ea1f9f126a}</t>
  </si>
  <si>
    <t>2</t>
  </si>
  <si>
    <t>SO 100</t>
  </si>
  <si>
    <t>Komunikace</t>
  </si>
  <si>
    <t>{0f1731a4-6812-4f41-a96b-8c3d70fc2704}</t>
  </si>
  <si>
    <t>KRYCÍ LIST SOUPISU PRACÍ</t>
  </si>
  <si>
    <t>Objekt:</t>
  </si>
  <si>
    <t xml:space="preserve">SO 001 - Všeobecé položky 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</si>
  <si>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</si>
  <si>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</si>
  <si>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</si>
  <si>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</si>
  <si>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</si>
  <si>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</si>
  <si>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</si>
  <si>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</si>
  <si>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</si>
  <si>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</si>
  <si>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</si>
  <si>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</si>
  <si>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</si>
  <si>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</si>
  <si>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</si>
  <si>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</si>
  <si>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</si>
  <si>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</si>
  <si>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</si>
  <si>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</si>
  <si>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</si>
  <si>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</si>
  <si>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</si>
  <si>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</si>
  <si>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012103001</t>
  </si>
  <si>
    <t xml:space="preserve">Geodetické práce před výstavbou - vytyčení stavby </t>
  </si>
  <si>
    <t>soubor</t>
  </si>
  <si>
    <t>1024</t>
  </si>
  <si>
    <t>210152738</t>
  </si>
  <si>
    <t>012103006</t>
  </si>
  <si>
    <t>Geodetické práce před výstavbou - vytyčení sítí</t>
  </si>
  <si>
    <t>129854651</t>
  </si>
  <si>
    <t>3</t>
  </si>
  <si>
    <t>012303001</t>
  </si>
  <si>
    <t xml:space="preserve">Geodetické práce po výstavbě - zaměření skutečného provedení stavby </t>
  </si>
  <si>
    <t>-952378405</t>
  </si>
  <si>
    <t>4</t>
  </si>
  <si>
    <t>013254001</t>
  </si>
  <si>
    <t>Dokumentace skutečného provedení stavby</t>
  </si>
  <si>
    <t>-846580238</t>
  </si>
  <si>
    <t>030001001</t>
  </si>
  <si>
    <t>Zařízení staveniště - DIO</t>
  </si>
  <si>
    <t xml:space="preserve">soubor </t>
  </si>
  <si>
    <t>-1414796052</t>
  </si>
  <si>
    <t>6</t>
  </si>
  <si>
    <t>030001002</t>
  </si>
  <si>
    <t>Zařízení staveniště</t>
  </si>
  <si>
    <t>1490132131</t>
  </si>
  <si>
    <t>7</t>
  </si>
  <si>
    <t>043002002</t>
  </si>
  <si>
    <t>Zkoušky hutnění zemní pláně</t>
  </si>
  <si>
    <t>kus</t>
  </si>
  <si>
    <t>2052244752</t>
  </si>
  <si>
    <t>8</t>
  </si>
  <si>
    <t>043002008</t>
  </si>
  <si>
    <t>Odborný dendrologický průzkum před zahájením stavby</t>
  </si>
  <si>
    <t>-861868832</t>
  </si>
  <si>
    <t>9</t>
  </si>
  <si>
    <t>011324001</t>
  </si>
  <si>
    <t>Předběžný archeologický průzkum</t>
  </si>
  <si>
    <t>968797855</t>
  </si>
  <si>
    <t>10</t>
  </si>
  <si>
    <t>034503001</t>
  </si>
  <si>
    <t>Informační tabule pro propagaci dotace</t>
  </si>
  <si>
    <t>57428243</t>
  </si>
  <si>
    <t>SO 100 - Komunikace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</si>
  <si>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</si>
  <si>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</si>
  <si>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</si>
  <si>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</si>
  <si>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</si>
  <si>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</si>
  <si>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</si>
  <si>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</si>
  <si>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</si>
  <si>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</si>
  <si>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</si>
  <si>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</si>
  <si>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111251104</t>
  </si>
  <si>
    <t>Odstranění křovin a stromů průměru kmene do 100 mm i s kořeny sklonu terénu do 1:5 z celkové plochy přes 500 m2 strojně</t>
  </si>
  <si>
    <t>m2</t>
  </si>
  <si>
    <t>CS ÚRS 2024 01</t>
  </si>
  <si>
    <t>1692578681</t>
  </si>
  <si>
    <t>P</t>
  </si>
  <si>
    <t xml:space="preserve">Poznámka k položce:_x000d_
odečteno z výkresu C1 Situace širších vztahů, C3.1 Situace km 0,000-0,700, C3.2 Situace km 0,700-1,266, D2 Vzorové příčné řezy, D4.1 Příčné řezy  km 0,000-0,350, D4.2 Příčné řezy  km 0,350-0,725, D4.3 Příčné řezy  km 0,725-1,050, D4.4 Příčné řezy  km 1,050-1,266</t>
  </si>
  <si>
    <t>VV</t>
  </si>
  <si>
    <t>včetně likvidace</t>
  </si>
  <si>
    <t>"skupina trnovník akát 20ks/10m2, vč. odfrézování pařezů"10</t>
  </si>
  <si>
    <t>"skupina smrk ztepilý 32ks/60m2, vč. odfrézování pařezů"60</t>
  </si>
  <si>
    <t>"skupina smrk ztepilý 13ks/20m2, vč. odfrézování pařezů"20</t>
  </si>
  <si>
    <t>Mezisoučet</t>
  </si>
  <si>
    <t xml:space="preserve">prořez větví a keřů v průjezdném profilu trasy cesty a na vnitřním (upravovaném) svahu profilu příkopu (80% zarostlé plochy v úseku do km 0,810 </t>
  </si>
  <si>
    <t xml:space="preserve"> a 50% zarostlé plochy v úseku 0,810 -konec)</t>
  </si>
  <si>
    <t>0,8*(2197,0+2550,0+2002,0) + 0,5*(1677,0+950,0)</t>
  </si>
  <si>
    <t>pro přípravu výsadby nových stromů</t>
  </si>
  <si>
    <t>pro každý vysazovaný VSK bude vykácena plocha keřů 3x3m, vč. odfrézování kořenů mechanizací - pro 70 kusů stromů</t>
  </si>
  <si>
    <t>70*9</t>
  </si>
  <si>
    <t>Součet</t>
  </si>
  <si>
    <t>112101108</t>
  </si>
  <si>
    <t>Odstranění stromů vč. likvidace</t>
  </si>
  <si>
    <t>1882358401</t>
  </si>
  <si>
    <t xml:space="preserve">v průjezdném profilu cesty a v profilu zemního tělesa cesty 45 stromů, </t>
  </si>
  <si>
    <t xml:space="preserve"> (průměry kmenů viz inventarizační tabulka)</t>
  </si>
  <si>
    <t>45</t>
  </si>
  <si>
    <t>112251109</t>
  </si>
  <si>
    <t>Odstranění pařezů vč. likvidace</t>
  </si>
  <si>
    <t>-1769019939</t>
  </si>
  <si>
    <t>113107224</t>
  </si>
  <si>
    <t>Odstranění podkladu z kameniva drceného tl přes 300 do 400 mm strojně pl přes 200 m2</t>
  </si>
  <si>
    <t>1100833782</t>
  </si>
  <si>
    <t>"tl. 350 mm"2197+1242</t>
  </si>
  <si>
    <t>113107242</t>
  </si>
  <si>
    <t>Odstranění podkladu živičného tl přes 50 do 100 mm strojně pl přes 200 m2</t>
  </si>
  <si>
    <t>1707640417</t>
  </si>
  <si>
    <t>2197,0+1242,0</t>
  </si>
  <si>
    <t>113154122</t>
  </si>
  <si>
    <t>Frézování živičného krytu tl 40 mm pruh š přes 0,5 do 1 m pl do 500 m2 bez překážek v trase</t>
  </si>
  <si>
    <t>906934416</t>
  </si>
  <si>
    <t>"napojení v km 0,000 v dl. 21,0"21*1</t>
  </si>
  <si>
    <t>"napojení v km 1,266 v dl. 5,0"5*1</t>
  </si>
  <si>
    <t>121151123</t>
  </si>
  <si>
    <t>Sejmutí ornice plochy přes 500 m2 tl vrstvy do 200 mm strojně</t>
  </si>
  <si>
    <t>852667755</t>
  </si>
  <si>
    <t xml:space="preserve">v trase cesty mimo vybouranou část někdejší cesty a na vnitřním (upravovaném) svahu profilu </t>
  </si>
  <si>
    <t>2550,0+2002,0+1677,0+950,0</t>
  </si>
  <si>
    <t>122251105</t>
  </si>
  <si>
    <t>Odkopávky a prokopávky nezapažené v hornině třídy těžitelnosti I skupiny 3 objem do 1000 m3 strojně</t>
  </si>
  <si>
    <t>m3</t>
  </si>
  <si>
    <t>276018744</t>
  </si>
  <si>
    <t>viz tabulka kubatur odkopávky a zpětné dosypy zeminy pro cestu, vč. výhyben</t>
  </si>
  <si>
    <t>"cesta"604,66</t>
  </si>
  <si>
    <t>"sjezdy"4*(18*0,3)</t>
  </si>
  <si>
    <t>129001101</t>
  </si>
  <si>
    <t>Příplatek za ztížení odkopávky nebo prokopávky v blízkosti inženýrských sítí</t>
  </si>
  <si>
    <t>1578002238</t>
  </si>
  <si>
    <t>"kabelová chránička - CETIN"(8+7)*0,6*0,5</t>
  </si>
  <si>
    <t>132251104</t>
  </si>
  <si>
    <t>Hloubení rýh nezapažených š do 800 mm v hornině třídy těžitelnosti I skupiny 3 objem přes 100 m3 strojně</t>
  </si>
  <si>
    <t>1202364903</t>
  </si>
  <si>
    <t xml:space="preserve">odvodnění zemní  pláně  vozovky - Km 0,130-1,200 tj. dl. 70,0+6,0 (vyústění pod cestou příčně do protilehlého příkopu)</t>
  </si>
  <si>
    <t>"drenáž"(70+6)*0,4*0,4</t>
  </si>
  <si>
    <t>"propustek P1 km 0,810"6,5</t>
  </si>
  <si>
    <t>"prahy - propusku"2*0,3*1*0,7+2*0,4*1*0,5</t>
  </si>
  <si>
    <t>11</t>
  </si>
  <si>
    <t>162251102</t>
  </si>
  <si>
    <t>Vodorovné přemístění přes 20 do 50 m výkopku/sypaniny z horniny třídy těžitelnosti I skupiny 1 až 3</t>
  </si>
  <si>
    <t>69055586</t>
  </si>
  <si>
    <t xml:space="preserve">"rozvezení  přebytku  ornice na pole"7179*0,2-4026*0,15</t>
  </si>
  <si>
    <t>"zásyp po pařezech"-45*1,5</t>
  </si>
  <si>
    <t>"násyp"-(698,83-650,24)</t>
  </si>
  <si>
    <t>171151111</t>
  </si>
  <si>
    <t>Uložení sypaniny z hornin nesoudržných sypkých do násypů zhutněných</t>
  </si>
  <si>
    <t>-1239354121</t>
  </si>
  <si>
    <t>"viz tabulka kubatur odkopávky a zpětné dosypy zeminy pro cestu, vč. výhyben"698,83</t>
  </si>
  <si>
    <t>13</t>
  </si>
  <si>
    <t>174251200</t>
  </si>
  <si>
    <t>Zásyp jam po pařezech</t>
  </si>
  <si>
    <t>1111475421</t>
  </si>
  <si>
    <t>14</t>
  </si>
  <si>
    <t>175111101</t>
  </si>
  <si>
    <t>Obsypání potrubí ručně sypaninou bez prohození, uloženou do 3 m</t>
  </si>
  <si>
    <t>-875415593</t>
  </si>
  <si>
    <t>"kabelová chránička - CETIN"(8+7)*0,6*0,4</t>
  </si>
  <si>
    <t>15</t>
  </si>
  <si>
    <t>M</t>
  </si>
  <si>
    <t>58337344</t>
  </si>
  <si>
    <t>štěrkopísek frakce 0/32</t>
  </si>
  <si>
    <t>t</t>
  </si>
  <si>
    <t>-1667853083</t>
  </si>
  <si>
    <t>3,6*2 'Přepočtené koeficientem množství</t>
  </si>
  <si>
    <t>16</t>
  </si>
  <si>
    <t>175151101</t>
  </si>
  <si>
    <t>Obsypání potrubí strojně sypaninou bez prohození, uloženou do 3 m</t>
  </si>
  <si>
    <t>280720975</t>
  </si>
  <si>
    <t>"propustek P1 km 0,810"6,5-3,14*0,3*0,3*6,5</t>
  </si>
  <si>
    <t>17</t>
  </si>
  <si>
    <t>58344171</t>
  </si>
  <si>
    <t>štěrkodrť frakce 0/32</t>
  </si>
  <si>
    <t>42534240</t>
  </si>
  <si>
    <t>4,663*2 'Přepočtené koeficientem množství</t>
  </si>
  <si>
    <t>18</t>
  </si>
  <si>
    <t>181351113</t>
  </si>
  <si>
    <t>Rozprostření ornice tl vrstvy do 200 mm pl přes 500 m2 v rovině nebo ve svahu do 1:5 strojně</t>
  </si>
  <si>
    <t>483684482</t>
  </si>
  <si>
    <t>tl. 150 mm</t>
  </si>
  <si>
    <t>206+70*9+30+22+154</t>
  </si>
  <si>
    <t>960+1000+1024</t>
  </si>
  <si>
    <t>19</t>
  </si>
  <si>
    <t>181351115</t>
  </si>
  <si>
    <t>Rozprostření ornice tl vrstvy přes 250 do 300 mm pl přes 500 m2 v rovině nebo ve svahu do 1:5 strojně</t>
  </si>
  <si>
    <t>-628762249</t>
  </si>
  <si>
    <t>"přebytek ornice"715,81/0,3</t>
  </si>
  <si>
    <t>20</t>
  </si>
  <si>
    <t>181411121</t>
  </si>
  <si>
    <t>Založení lučního trávníku výsevem plochy do 1000 m2 v rovině a ve svahu do 1:5</t>
  </si>
  <si>
    <t>2105414312</t>
  </si>
  <si>
    <t>00572100</t>
  </si>
  <si>
    <t>osivo jetelotráva intenzivní víceletá</t>
  </si>
  <si>
    <t>kg</t>
  </si>
  <si>
    <t>659627984</t>
  </si>
  <si>
    <t>4026*0,025 'Přepočtené koeficientem množství</t>
  </si>
  <si>
    <t>22</t>
  </si>
  <si>
    <t>181951112</t>
  </si>
  <si>
    <t>Úprava pláně v hornině třídy těžitelnosti I, skupiny 1 až 3 se zhutněním</t>
  </si>
  <si>
    <t>-178232271</t>
  </si>
  <si>
    <t>6995+104+72+46</t>
  </si>
  <si>
    <t>23</t>
  </si>
  <si>
    <t>182151111</t>
  </si>
  <si>
    <t>Svahování v zářezech v hornině třídy těžitelnosti I skupiny 1 až 3 strojně</t>
  </si>
  <si>
    <t>253072623</t>
  </si>
  <si>
    <t>960+1+1024</t>
  </si>
  <si>
    <t>Zakládání</t>
  </si>
  <si>
    <t>24</t>
  </si>
  <si>
    <t>211531111</t>
  </si>
  <si>
    <t>Výplň odvodňovacích žeber nebo trativodů kamenivem hrubým drceným frakce 16 až 63 mm</t>
  </si>
  <si>
    <t>-1907715834</t>
  </si>
  <si>
    <t>"drenáž"(70+6)*0,4*0,3</t>
  </si>
  <si>
    <t>25</t>
  </si>
  <si>
    <t>211971121</t>
  </si>
  <si>
    <t>Zřízení opláštění žeber nebo trativodů geotextilií v rýze nebo zářezu sklonu přes 1:2 š do 2,5 m</t>
  </si>
  <si>
    <t>1143702033</t>
  </si>
  <si>
    <t>"drenáž"((70+6)*(5*0,4))+3*1,2*1,2</t>
  </si>
  <si>
    <t>26</t>
  </si>
  <si>
    <t>69311173</t>
  </si>
  <si>
    <t>geotextilie PP s ÚV stabilizací 350g/m2</t>
  </si>
  <si>
    <t>-609240487</t>
  </si>
  <si>
    <t>156,32*1,015 'Přepočtené koeficientem množství</t>
  </si>
  <si>
    <t>27</t>
  </si>
  <si>
    <t>212752101</t>
  </si>
  <si>
    <t>Trativod z drenážních trubek korugovaných PE-HD SN 4 perforace 360° včetně lože otevřený výkop DN 100 pro liniové stavby</t>
  </si>
  <si>
    <t>m</t>
  </si>
  <si>
    <t>547597486</t>
  </si>
  <si>
    <t>70+6</t>
  </si>
  <si>
    <t>28</t>
  </si>
  <si>
    <t>271572211</t>
  </si>
  <si>
    <t>Podsyp pod základové konstrukce se zhutněním z netříděného štěrkopísku</t>
  </si>
  <si>
    <t>-294027019</t>
  </si>
  <si>
    <t>"prahy - propusku"2*0,3*1*0,1+2*0,4*1*0,1</t>
  </si>
  <si>
    <t>29</t>
  </si>
  <si>
    <t>274311611</t>
  </si>
  <si>
    <t>Základové pásy prokládané kamenem z betonu tř. C 16/20</t>
  </si>
  <si>
    <t>-2069609710</t>
  </si>
  <si>
    <t>"prahy - odláždění propusku"2*0,4*1*0,4</t>
  </si>
  <si>
    <t>30</t>
  </si>
  <si>
    <t>274313711</t>
  </si>
  <si>
    <t>Základové pásy z betonu tř. C 20/25</t>
  </si>
  <si>
    <t>1939559307</t>
  </si>
  <si>
    <t>"prahy - propusku"2*0,3*1*0,6</t>
  </si>
  <si>
    <t>Vodorovné konstrukce</t>
  </si>
  <si>
    <t>31</t>
  </si>
  <si>
    <t>451573111</t>
  </si>
  <si>
    <t>Lože pod potrubí otevřený výkop ze štěrkopísku</t>
  </si>
  <si>
    <t>-1986754757</t>
  </si>
  <si>
    <t>"kabelová chránička - CETIN"(8+7)*0,6*0,1</t>
  </si>
  <si>
    <t>32</t>
  </si>
  <si>
    <t>488995217</t>
  </si>
  <si>
    <t>Chránička kabelů - dodatečně ( půlená chránička)</t>
  </si>
  <si>
    <t>-371494584</t>
  </si>
  <si>
    <t>"kabelová chránička - CETIN"(8+7)</t>
  </si>
  <si>
    <t>Komunikace pozemní</t>
  </si>
  <si>
    <t>33</t>
  </si>
  <si>
    <t>561021111</t>
  </si>
  <si>
    <t>Zřízení podkladu ze zeminy upravené vápnem, cementem, směsnými pojivy tl 200 mm plochy do 1000 m2</t>
  </si>
  <si>
    <t>1579062611</t>
  </si>
  <si>
    <t>"polní cesta"5,5*1266+9,6+22,4</t>
  </si>
  <si>
    <t>"krajnice"2*1270*0,25</t>
  </si>
  <si>
    <t>"výhybny"2*52</t>
  </si>
  <si>
    <t>"sjezd"4*18</t>
  </si>
  <si>
    <t>34</t>
  </si>
  <si>
    <t>58530170</t>
  </si>
  <si>
    <t>vápno nehašené CL 90-Q pro úpravu zemin standardní</t>
  </si>
  <si>
    <t>-1675437348</t>
  </si>
  <si>
    <t>7806*0,2*1,75*2/100</t>
  </si>
  <si>
    <t>35</t>
  </si>
  <si>
    <t>564831111</t>
  </si>
  <si>
    <t>Podklad ze štěrkodrtě ŠD tl 100 mm</t>
  </si>
  <si>
    <t>109738188</t>
  </si>
  <si>
    <t>propustek P1 km 0,810</t>
  </si>
  <si>
    <t>obložení příkopu na vtoku a výtoku na dl. 2,0m kamenem do betonu, obložení čel kamenem do betonu</t>
  </si>
  <si>
    <t>2*2*1+2*1*1</t>
  </si>
  <si>
    <t>"vsakovací šachty"3*0,8*2</t>
  </si>
  <si>
    <t>36</t>
  </si>
  <si>
    <t>564851111</t>
  </si>
  <si>
    <t>Podklad ze štěrkodrtě ŠD tl 150 mm</t>
  </si>
  <si>
    <t>1678463963</t>
  </si>
  <si>
    <t>37</t>
  </si>
  <si>
    <t>564861111</t>
  </si>
  <si>
    <t>Podklad ze štěrkodrtě ŠD tl 200 mm</t>
  </si>
  <si>
    <t>-1639470022</t>
  </si>
  <si>
    <t xml:space="preserve">Poznámka k položce:_x000d_
odečteno z výkresu C1 Situace širších vztahů, C3.1 Situace km 0,000-0,700, C3.2 Situace km 0,700-1,266, D2 Vzorové příčné řezy, D4.1 Příčné řezy  km 0,000-0,350, D4.2 Příčné řezy  km 0,350-0,725, D4.3 Příčné řezy  km 0,725-1,050, D4.4 Příčné řezy  km 1,050-1,266                       napojení cesty v km 0,811 - odměřeno ze situace</t>
  </si>
  <si>
    <t>"napojení cesty v km 0,811"46</t>
  </si>
  <si>
    <t>38</t>
  </si>
  <si>
    <t>564951413</t>
  </si>
  <si>
    <t>Podklad z asfaltového recyklátu tl 150 mm</t>
  </si>
  <si>
    <t>1299888760</t>
  </si>
  <si>
    <t>39</t>
  </si>
  <si>
    <t>565155101</t>
  </si>
  <si>
    <t>Asfaltový beton vrstva podkladní ACP 16 (obalované kamenivo OKS) tl 70 mm š do 1,5 m</t>
  </si>
  <si>
    <t>-286505251</t>
  </si>
  <si>
    <t>40</t>
  </si>
  <si>
    <t>569831111</t>
  </si>
  <si>
    <t>Zpevnění krajnic štěrkodrtí tl 100 mm</t>
  </si>
  <si>
    <t>1660349416</t>
  </si>
  <si>
    <t>41</t>
  </si>
  <si>
    <t>573211112</t>
  </si>
  <si>
    <t>Postřik živičný spojovací z asfaltu v množství 0,70 kg/m2</t>
  </si>
  <si>
    <t>1016944765</t>
  </si>
  <si>
    <t>"polní cesta"(5,5*1266+9,6+22,4)</t>
  </si>
  <si>
    <t>42</t>
  </si>
  <si>
    <t>577134111</t>
  </si>
  <si>
    <t>Asfaltový beton vrstva obrusná ACO 11 (ABS) tř. I tl 40 mm š do 3 m z nemodifikovaného asfaltu</t>
  </si>
  <si>
    <t>1764233429</t>
  </si>
  <si>
    <t>43</t>
  </si>
  <si>
    <t>594511112</t>
  </si>
  <si>
    <t>Dlažba z lomového kamene s provedením lože z betonu</t>
  </si>
  <si>
    <t>190469839</t>
  </si>
  <si>
    <t xml:space="preserve">DLAŽBA TL. 200 MM VČ. LOŽE Z BETONU  30/37 TL. 100 MM vč. dodání kamene</t>
  </si>
  <si>
    <t>Trubní vedení</t>
  </si>
  <si>
    <t>44</t>
  </si>
  <si>
    <t>894811268</t>
  </si>
  <si>
    <t>Zřízení zasakovací šachty</t>
  </si>
  <si>
    <t>886308531</t>
  </si>
  <si>
    <t xml:space="preserve">Poznámka k položce:_x000d_
odečteno z výkresu D.5  Schématický výkres propustku a zasakovací šachty</t>
  </si>
  <si>
    <t>899722112</t>
  </si>
  <si>
    <t>Krytí potrubí z plastů výstražnou fólií z PVC 25 cm</t>
  </si>
  <si>
    <t>-1603783776</t>
  </si>
  <si>
    <t>8+7</t>
  </si>
  <si>
    <t>Ostatní konstrukce a práce, bourání</t>
  </si>
  <si>
    <t>46</t>
  </si>
  <si>
    <t>911381116</t>
  </si>
  <si>
    <t xml:space="preserve">D+M svodidel ze strojně ofrézované kulatiny vč. nátěru </t>
  </si>
  <si>
    <t>1157920400</t>
  </si>
  <si>
    <t xml:space="preserve">u propustku  P1</t>
  </si>
  <si>
    <t>"svodidlo délky 4 m, tři stojky ukotvené v zemi do bet. patek"2</t>
  </si>
  <si>
    <t>47</t>
  </si>
  <si>
    <t>911381117</t>
  </si>
  <si>
    <t xml:space="preserve">D+M zábradlí ze strojně ofrézované kulatiny vč. nátěru </t>
  </si>
  <si>
    <t>1068861863</t>
  </si>
  <si>
    <t>k napojení cesty pro pěší v km 0,811</t>
  </si>
  <si>
    <t>"2x dřevěné zábradlí – po každé straně propustku 1ks, každé zábradlí se bude skládat ze 3stojek a 2polí po 2,40m"2</t>
  </si>
  <si>
    <t>48</t>
  </si>
  <si>
    <t>911381118</t>
  </si>
  <si>
    <t>1067646157</t>
  </si>
  <si>
    <t>zábradlí v cestě na KN299 - zábrana pro půjezd mot. vozidel</t>
  </si>
  <si>
    <t>"2 sloupky a 1 pole dl. 1,50m"2</t>
  </si>
  <si>
    <t>49</t>
  </si>
  <si>
    <t>912211111</t>
  </si>
  <si>
    <t>Montáž směrového sloupku silničního plastového prosté uložení bez betonového základu</t>
  </si>
  <si>
    <t>-1809074802</t>
  </si>
  <si>
    <t>"Z11g"2</t>
  </si>
  <si>
    <t>50</t>
  </si>
  <si>
    <t>40445158</t>
  </si>
  <si>
    <t>sloupek směrový silniční plastový 1,2m</t>
  </si>
  <si>
    <t>915958034</t>
  </si>
  <si>
    <t>51</t>
  </si>
  <si>
    <t>916131214</t>
  </si>
  <si>
    <t xml:space="preserve">Osazení kamenného mezníku pro zvýraznění vedení hranice parcel </t>
  </si>
  <si>
    <t>86305668</t>
  </si>
  <si>
    <t>(1260/10)"vpravo a vlevo v km 0, 012 – 0,042"+4</t>
  </si>
  <si>
    <t>52</t>
  </si>
  <si>
    <t>583800026</t>
  </si>
  <si>
    <t xml:space="preserve">mezník kamenný  320x240mm,   výška 1 m</t>
  </si>
  <si>
    <t>-761041544</t>
  </si>
  <si>
    <t>53</t>
  </si>
  <si>
    <t>919112233</t>
  </si>
  <si>
    <t>Řezání spár pro vytvoření komůrky š 20 mm hl 40 mm pro těsnící zálivku v živičném krytu</t>
  </si>
  <si>
    <t>691427638</t>
  </si>
  <si>
    <t>54</t>
  </si>
  <si>
    <t>919122132</t>
  </si>
  <si>
    <t>Těsnění spár zálivkou za tepla pro komůrky š 20 mm hl 40 mm s těsnicím profilem</t>
  </si>
  <si>
    <t>1903971102</t>
  </si>
  <si>
    <t>55</t>
  </si>
  <si>
    <t>919521140</t>
  </si>
  <si>
    <t>Zřízení silničního propustku z trub betonových nebo ŽB DN 600</t>
  </si>
  <si>
    <t>371175220</t>
  </si>
  <si>
    <t>"vč. šikmého seříznutí trouby"6,5</t>
  </si>
  <si>
    <t>56</t>
  </si>
  <si>
    <t>59222001</t>
  </si>
  <si>
    <t>trouba ŽB hrdlová DN 600</t>
  </si>
  <si>
    <t>658454948</t>
  </si>
  <si>
    <t>6,5*1,01 'Přepočtené koeficientem množství</t>
  </si>
  <si>
    <t>57</t>
  </si>
  <si>
    <t>919735112</t>
  </si>
  <si>
    <t>Řezání stávajícího živičného krytu hl do 100 mm</t>
  </si>
  <si>
    <t>-1206815087</t>
  </si>
  <si>
    <t>"napojení v km 0,000 v dl. 21,0"21+2*0,5</t>
  </si>
  <si>
    <t>"napojení v km 1,266 v dl. 5,0"5</t>
  </si>
  <si>
    <t>997</t>
  </si>
  <si>
    <t>Přesun sutě</t>
  </si>
  <si>
    <t>58</t>
  </si>
  <si>
    <t>997221551</t>
  </si>
  <si>
    <t>Vodorovná doprava suti ze sypkých materiálů do 1 km</t>
  </si>
  <si>
    <t>1706990617</t>
  </si>
  <si>
    <t>"kamenivo"1994,62</t>
  </si>
  <si>
    <t>"živice"756,58</t>
  </si>
  <si>
    <t>59</t>
  </si>
  <si>
    <t>997221559</t>
  </si>
  <si>
    <t>Příplatek ZKD 1 km u vodorovné dopravy suti ze sypkých materiálů</t>
  </si>
  <si>
    <t>-964571566</t>
  </si>
  <si>
    <t>2751,2*9</t>
  </si>
  <si>
    <t>60</t>
  </si>
  <si>
    <t>997221873</t>
  </si>
  <si>
    <t>Poplatek za uložení stavebního odpadu na recyklační skládce (skládkovné) zeminy a kamení zatříděného do Katalogu odpadů pod kódem 17 05 04</t>
  </si>
  <si>
    <t>159241839</t>
  </si>
  <si>
    <t>61</t>
  </si>
  <si>
    <t>997221875</t>
  </si>
  <si>
    <t>Poplatek za uložení stavebního odpadu na recyklační skládce (skládkovné) asfaltového bez obsahu dehtu zatříděného do Katalogu odpadů pod kódem 17 03 02</t>
  </si>
  <si>
    <t>152559575</t>
  </si>
  <si>
    <t>998</t>
  </si>
  <si>
    <t>Přesun hmot</t>
  </si>
  <si>
    <t>62</t>
  </si>
  <si>
    <t>998225111</t>
  </si>
  <si>
    <t>Přesun hmot pro pozemní komunikace s krytem z kamene, monolitickým betonovým nebo živičným</t>
  </si>
  <si>
    <t>-1011411616</t>
  </si>
  <si>
    <t>63</t>
  </si>
  <si>
    <t>012303006</t>
  </si>
  <si>
    <t>Provedení ochrany geodetického bodu</t>
  </si>
  <si>
    <t>komplet</t>
  </si>
  <si>
    <t>-1233017015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</si>
</sst>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34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35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53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54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55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54</v>
      </c>
      <c r="AI60" s="43"/>
      <c r="AJ60" s="43"/>
      <c r="AK60" s="43"/>
      <c r="AL60" s="43"/>
      <c r="AM60" s="65" t="s">
        <v>55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56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57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54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55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54</v>
      </c>
      <c r="AI75" s="43"/>
      <c r="AJ75" s="43"/>
      <c r="AK75" s="43"/>
      <c r="AL75" s="43"/>
      <c r="AM75" s="65" t="s">
        <v>55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58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21051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 xml:space="preserve">Polní cesta C4, k.ú. Chrášťany  u Českého Brodu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Chrášťany u Českého  Brodu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15. 11. 2021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ČR - Státní pozemkový úřad, pobočka Kolín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 xml:space="preserve">GEOVAP,  spol. s r.o., 530 03 Pardubice</v>
      </c>
      <c r="AN89" s="72"/>
      <c r="AO89" s="72"/>
      <c r="AP89" s="72"/>
      <c r="AQ89" s="41"/>
      <c r="AR89" s="45"/>
      <c r="AS89" s="82" t="s">
        <v>59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36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60</v>
      </c>
      <c r="D92" s="95"/>
      <c r="E92" s="95"/>
      <c r="F92" s="95"/>
      <c r="G92" s="95"/>
      <c r="H92" s="96"/>
      <c r="I92" s="97" t="s">
        <v>61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62</v>
      </c>
      <c r="AH92" s="95"/>
      <c r="AI92" s="95"/>
      <c r="AJ92" s="95"/>
      <c r="AK92" s="95"/>
      <c r="AL92" s="95"/>
      <c r="AM92" s="95"/>
      <c r="AN92" s="97" t="s">
        <v>63</v>
      </c>
      <c r="AO92" s="95"/>
      <c r="AP92" s="99"/>
      <c r="AQ92" s="100" t="s">
        <v>64</v>
      </c>
      <c r="AR92" s="45"/>
      <c r="AS92" s="101" t="s">
        <v>65</v>
      </c>
      <c r="AT92" s="102" t="s">
        <v>66</v>
      </c>
      <c r="AU92" s="102" t="s">
        <v>67</v>
      </c>
      <c r="AV92" s="102" t="s">
        <v>68</v>
      </c>
      <c r="AW92" s="102" t="s">
        <v>69</v>
      </c>
      <c r="AX92" s="102" t="s">
        <v>70</v>
      </c>
      <c r="AY92" s="102" t="s">
        <v>71</v>
      </c>
      <c r="AZ92" s="102" t="s">
        <v>72</v>
      </c>
      <c r="BA92" s="102" t="s">
        <v>73</v>
      </c>
      <c r="BB92" s="102" t="s">
        <v>74</v>
      </c>
      <c r="BC92" s="102" t="s">
        <v>75</v>
      </c>
      <c r="BD92" s="103" t="s">
        <v>76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77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78</v>
      </c>
      <c r="BT94" s="118" t="s">
        <v>79</v>
      </c>
      <c r="BU94" s="119" t="s">
        <v>80</v>
      </c>
      <c r="BV94" s="118" t="s">
        <v>81</v>
      </c>
      <c r="BW94" s="118" t="s">
        <v>5</v>
      </c>
      <c r="BX94" s="118" t="s">
        <v>82</v>
      </c>
      <c r="CL94" s="118" t="s">
        <v>1</v>
      </c>
    </row>
    <row r="95" s="7" customFormat="1" ht="16.5" customHeight="1">
      <c r="A95" s="120" t="s">
        <v>83</v>
      </c>
      <c r="B95" s="121"/>
      <c r="C95" s="122"/>
      <c r="D95" s="123" t="s">
        <v>84</v>
      </c>
      <c r="E95" s="123"/>
      <c r="F95" s="123"/>
      <c r="G95" s="123"/>
      <c r="H95" s="123"/>
      <c r="I95" s="124"/>
      <c r="J95" s="123" t="s">
        <v>85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001 - Všeobecé položky 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86</v>
      </c>
      <c r="AR95" s="127"/>
      <c r="AS95" s="128">
        <v>0</v>
      </c>
      <c r="AT95" s="129">
        <f>ROUND(SUM(AV95:AW95),2)</f>
        <v>0</v>
      </c>
      <c r="AU95" s="130">
        <f>'SO 001 - Všeobecé položky '!P117</f>
        <v>0</v>
      </c>
      <c r="AV95" s="129">
        <f>'SO 001 - Všeobecé položky '!J33</f>
        <v>0</v>
      </c>
      <c r="AW95" s="129">
        <f>'SO 001 - Všeobecé položky '!J34</f>
        <v>0</v>
      </c>
      <c r="AX95" s="129">
        <f>'SO 001 - Všeobecé položky '!J35</f>
        <v>0</v>
      </c>
      <c r="AY95" s="129">
        <f>'SO 001 - Všeobecé položky '!J36</f>
        <v>0</v>
      </c>
      <c r="AZ95" s="129">
        <f>'SO 001 - Všeobecé položky '!F33</f>
        <v>0</v>
      </c>
      <c r="BA95" s="129">
        <f>'SO 001 - Všeobecé položky '!F34</f>
        <v>0</v>
      </c>
      <c r="BB95" s="129">
        <f>'SO 001 - Všeobecé položky '!F35</f>
        <v>0</v>
      </c>
      <c r="BC95" s="129">
        <f>'SO 001 - Všeobecé položky '!F36</f>
        <v>0</v>
      </c>
      <c r="BD95" s="131">
        <f>'SO 001 - Všeobecé položky '!F37</f>
        <v>0</v>
      </c>
      <c r="BE95" s="7"/>
      <c r="BT95" s="132" t="s">
        <v>87</v>
      </c>
      <c r="BV95" s="132" t="s">
        <v>81</v>
      </c>
      <c r="BW95" s="132" t="s">
        <v>88</v>
      </c>
      <c r="BX95" s="132" t="s">
        <v>5</v>
      </c>
      <c r="CL95" s="132" t="s">
        <v>1</v>
      </c>
      <c r="CM95" s="132" t="s">
        <v>89</v>
      </c>
    </row>
    <row r="96" s="7" customFormat="1" ht="16.5" customHeight="1">
      <c r="A96" s="120" t="s">
        <v>83</v>
      </c>
      <c r="B96" s="121"/>
      <c r="C96" s="122"/>
      <c r="D96" s="123" t="s">
        <v>90</v>
      </c>
      <c r="E96" s="123"/>
      <c r="F96" s="123"/>
      <c r="G96" s="123"/>
      <c r="H96" s="123"/>
      <c r="I96" s="124"/>
      <c r="J96" s="123" t="s">
        <v>91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100 - Komunikace'!J30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86</v>
      </c>
      <c r="AR96" s="127"/>
      <c r="AS96" s="133">
        <v>0</v>
      </c>
      <c r="AT96" s="134">
        <f>ROUND(SUM(AV96:AW96),2)</f>
        <v>0</v>
      </c>
      <c r="AU96" s="135">
        <f>'SO 100 - Komunikace'!P126</f>
        <v>0</v>
      </c>
      <c r="AV96" s="134">
        <f>'SO 100 - Komunikace'!J33</f>
        <v>0</v>
      </c>
      <c r="AW96" s="134">
        <f>'SO 100 - Komunikace'!J34</f>
        <v>0</v>
      </c>
      <c r="AX96" s="134">
        <f>'SO 100 - Komunikace'!J35</f>
        <v>0</v>
      </c>
      <c r="AY96" s="134">
        <f>'SO 100 - Komunikace'!J36</f>
        <v>0</v>
      </c>
      <c r="AZ96" s="134">
        <f>'SO 100 - Komunikace'!F33</f>
        <v>0</v>
      </c>
      <c r="BA96" s="134">
        <f>'SO 100 - Komunikace'!F34</f>
        <v>0</v>
      </c>
      <c r="BB96" s="134">
        <f>'SO 100 - Komunikace'!F35</f>
        <v>0</v>
      </c>
      <c r="BC96" s="134">
        <f>'SO 100 - Komunikace'!F36</f>
        <v>0</v>
      </c>
      <c r="BD96" s="136">
        <f>'SO 100 - Komunikace'!F37</f>
        <v>0</v>
      </c>
      <c r="BE96" s="7"/>
      <c r="BT96" s="132" t="s">
        <v>87</v>
      </c>
      <c r="BV96" s="132" t="s">
        <v>81</v>
      </c>
      <c r="BW96" s="132" t="s">
        <v>92</v>
      </c>
      <c r="BX96" s="132" t="s">
        <v>5</v>
      </c>
      <c r="CL96" s="132" t="s">
        <v>1</v>
      </c>
      <c r="CM96" s="132" t="s">
        <v>89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pRBr5W1EtbKRndrxMVi39RSy2x+q/FIoAa+K3Qk4AQhf2Db7n9t4DPaKf4DjjFWJE0+zNDn9BqFfkPspUlZZGA==" hashValue="W4cUqoSfN6jR6GdLCDThcdOhF7bDVxYcN3kx0U0bsMDmZ1+g7oXSfQCuvbHAjLqKg6OYWZmFsItLo551VZ0log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01 - Všeobecé položky '!C2" display="/"/>
    <hyperlink ref="A96" location="'SO 100 - Komunik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 xml:space="preserve">Polní cesta C4, k.ú. Chrášťany  u Českého Brodu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15. 11. 2021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34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36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ROUND((SUM(BE117:BE128)),  2)</f>
        <v>0</v>
      </c>
      <c r="G33" s="39"/>
      <c r="H33" s="39"/>
      <c r="I33" s="156">
        <v>0.20999999999999999</v>
      </c>
      <c r="J33" s="155">
        <f>ROUND(((SUM(BE117:BE128))*I33),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ROUND((SUM(BF117:BF128)),  2)</f>
        <v>0</v>
      </c>
      <c r="G34" s="39"/>
      <c r="H34" s="39"/>
      <c r="I34" s="156">
        <v>0.12</v>
      </c>
      <c r="J34" s="155">
        <f>ROUND(((SUM(BF117:BF128))*I34),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ROUND((SUM(BG117:BG128)),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ROUND((SUM(BH117:BH128)),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ROUND((SUM(BI117:BI128)),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 xml:space="preserve">Polní cesta C4, k.ú. Chrášťany  u Českého Brodu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SO 001 - Všeobecé položky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Chrášťany u Českého  Brodu </v>
      </c>
      <c r="G89" s="41"/>
      <c r="H89" s="41"/>
      <c r="I89" s="33" t="s">
        <v>22</v>
      </c>
      <c r="J89" s="80" t="str">
        <f>IF(J12="","",J12)</f>
        <v>15. 11. 2021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ČR - Státní pozemkový úřad, pobočka Kolín</v>
      </c>
      <c r="G91" s="41"/>
      <c r="H91" s="41"/>
      <c r="I91" s="33" t="s">
        <v>31</v>
      </c>
      <c r="J91" s="37" t="str">
        <f>E21</f>
        <v xml:space="preserve">GEOVAP,  spol. s r.o., 530 03 Pardubice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36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80"/>
      <c r="C97" s="181"/>
      <c r="D97" s="182" t="s">
        <v>101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102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75" t="str">
        <f>E7</f>
        <v xml:space="preserve">Polní cesta C4, k.ú. Chrášťany  u Českého Brodu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94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 xml:space="preserve">SO 001 - Všeobecé položky 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 xml:space="preserve">Chrášťany u Českého  Brodu </v>
      </c>
      <c r="G111" s="41"/>
      <c r="H111" s="41"/>
      <c r="I111" s="33" t="s">
        <v>22</v>
      </c>
      <c r="J111" s="80" t="str">
        <f>IF(J12="","",J12)</f>
        <v>15. 11. 2021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5.65" customHeight="1">
      <c r="A113" s="39"/>
      <c r="B113" s="40"/>
      <c r="C113" s="33" t="s">
        <v>24</v>
      </c>
      <c r="D113" s="41"/>
      <c r="E113" s="41"/>
      <c r="F113" s="28" t="str">
        <f>E15</f>
        <v>ČR - Státní pozemkový úřad, pobočka Kolín</v>
      </c>
      <c r="G113" s="41"/>
      <c r="H113" s="41"/>
      <c r="I113" s="33" t="s">
        <v>31</v>
      </c>
      <c r="J113" s="37" t="str">
        <f>E21</f>
        <v xml:space="preserve">GEOVAP,  spol. s r.o., 530 03 Pardubice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29</v>
      </c>
      <c r="D114" s="41"/>
      <c r="E114" s="41"/>
      <c r="F114" s="28" t="str">
        <f>IF(E18="","",E18)</f>
        <v>Vyplň údaj</v>
      </c>
      <c r="G114" s="41"/>
      <c r="H114" s="41"/>
      <c r="I114" s="33" t="s">
        <v>36</v>
      </c>
      <c r="J114" s="37" t="str">
        <f>E24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0" customFormat="1" ht="29.28" customHeight="1">
      <c r="A116" s="186"/>
      <c r="B116" s="187"/>
      <c r="C116" s="188" t="s">
        <v>103</v>
      </c>
      <c r="D116" s="189" t="s">
        <v>64</v>
      </c>
      <c r="E116" s="189" t="s">
        <v>60</v>
      </c>
      <c r="F116" s="189" t="s">
        <v>61</v>
      </c>
      <c r="G116" s="189" t="s">
        <v>104</v>
      </c>
      <c r="H116" s="189" t="s">
        <v>105</v>
      </c>
      <c r="I116" s="189" t="s">
        <v>106</v>
      </c>
      <c r="J116" s="189" t="s">
        <v>98</v>
      </c>
      <c r="K116" s="190" t="s">
        <v>107</v>
      </c>
      <c r="L116" s="191"/>
      <c r="M116" s="101" t="s">
        <v>1</v>
      </c>
      <c r="N116" s="102" t="s">
        <v>43</v>
      </c>
      <c r="O116" s="102" t="s">
        <v>108</v>
      </c>
      <c r="P116" s="102" t="s">
        <v>109</v>
      </c>
      <c r="Q116" s="102" t="s">
        <v>110</v>
      </c>
      <c r="R116" s="102" t="s">
        <v>111</v>
      </c>
      <c r="S116" s="102" t="s">
        <v>112</v>
      </c>
      <c r="T116" s="103" t="s">
        <v>113</v>
      </c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6"/>
    </row>
    <row r="117" s="2" customFormat="1" ht="22.8" customHeight="1">
      <c r="A117" s="39"/>
      <c r="B117" s="40"/>
      <c r="C117" s="108" t="s">
        <v>114</v>
      </c>
      <c r="D117" s="41"/>
      <c r="E117" s="41"/>
      <c r="F117" s="41"/>
      <c r="G117" s="41"/>
      <c r="H117" s="41"/>
      <c r="I117" s="41"/>
      <c r="J117" s="192">
        <f>BK117</f>
        <v>0</v>
      </c>
      <c r="K117" s="41"/>
      <c r="L117" s="45"/>
      <c r="M117" s="104"/>
      <c r="N117" s="193"/>
      <c r="O117" s="105"/>
      <c r="P117" s="194">
        <f>P118</f>
        <v>0</v>
      </c>
      <c r="Q117" s="105"/>
      <c r="R117" s="194">
        <f>R118</f>
        <v>0</v>
      </c>
      <c r="S117" s="105"/>
      <c r="T117" s="195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78</v>
      </c>
      <c r="AU117" s="18" t="s">
        <v>100</v>
      </c>
      <c r="BK117" s="196">
        <f>BK118</f>
        <v>0</v>
      </c>
    </row>
    <row r="118" s="11" customFormat="1" ht="25.92" customHeight="1">
      <c r="A118" s="11"/>
      <c r="B118" s="197"/>
      <c r="C118" s="198"/>
      <c r="D118" s="199" t="s">
        <v>78</v>
      </c>
      <c r="E118" s="200" t="s">
        <v>115</v>
      </c>
      <c r="F118" s="200" t="s">
        <v>116</v>
      </c>
      <c r="G118" s="198"/>
      <c r="H118" s="198"/>
      <c r="I118" s="201"/>
      <c r="J118" s="202">
        <f>BK118</f>
        <v>0</v>
      </c>
      <c r="K118" s="198"/>
      <c r="L118" s="203"/>
      <c r="M118" s="204"/>
      <c r="N118" s="205"/>
      <c r="O118" s="205"/>
      <c r="P118" s="206">
        <f>SUM(P119:P128)</f>
        <v>0</v>
      </c>
      <c r="Q118" s="205"/>
      <c r="R118" s="206">
        <f>SUM(R119:R128)</f>
        <v>0</v>
      </c>
      <c r="S118" s="205"/>
      <c r="T118" s="207">
        <f>SUM(T119:T128)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8" t="s">
        <v>117</v>
      </c>
      <c r="AT118" s="209" t="s">
        <v>78</v>
      </c>
      <c r="AU118" s="209" t="s">
        <v>79</v>
      </c>
      <c r="AY118" s="208" t="s">
        <v>118</v>
      </c>
      <c r="BK118" s="210">
        <f>SUM(BK119:BK128)</f>
        <v>0</v>
      </c>
    </row>
    <row r="119" s="2" customFormat="1" ht="21.75" customHeight="1">
      <c r="A119" s="39"/>
      <c r="B119" s="40"/>
      <c r="C119" s="211" t="s">
        <v>87</v>
      </c>
      <c r="D119" s="211" t="s">
        <v>119</v>
      </c>
      <c r="E119" s="212" t="s">
        <v>120</v>
      </c>
      <c r="F119" s="213" t="s">
        <v>121</v>
      </c>
      <c r="G119" s="214" t="s">
        <v>122</v>
      </c>
      <c r="H119" s="215">
        <v>1</v>
      </c>
      <c r="I119" s="216"/>
      <c r="J119" s="217">
        <f>ROUND(I119*H119,2)</f>
        <v>0</v>
      </c>
      <c r="K119" s="213" t="s">
        <v>1</v>
      </c>
      <c r="L119" s="45"/>
      <c r="M119" s="218" t="s">
        <v>1</v>
      </c>
      <c r="N119" s="219" t="s">
        <v>44</v>
      </c>
      <c r="O119" s="92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2" t="s">
        <v>123</v>
      </c>
      <c r="AT119" s="222" t="s">
        <v>119</v>
      </c>
      <c r="AU119" s="222" t="s">
        <v>87</v>
      </c>
      <c r="AY119" s="18" t="s">
        <v>118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8" t="s">
        <v>87</v>
      </c>
      <c r="BK119" s="223">
        <f>ROUND(I119*H119,2)</f>
        <v>0</v>
      </c>
      <c r="BL119" s="18" t="s">
        <v>123</v>
      </c>
      <c r="BM119" s="222" t="s">
        <v>124</v>
      </c>
    </row>
    <row r="120" s="2" customFormat="1" ht="16.5" customHeight="1">
      <c r="A120" s="39"/>
      <c r="B120" s="40"/>
      <c r="C120" s="211" t="s">
        <v>89</v>
      </c>
      <c r="D120" s="211" t="s">
        <v>119</v>
      </c>
      <c r="E120" s="212" t="s">
        <v>125</v>
      </c>
      <c r="F120" s="213" t="s">
        <v>126</v>
      </c>
      <c r="G120" s="214" t="s">
        <v>122</v>
      </c>
      <c r="H120" s="215">
        <v>1</v>
      </c>
      <c r="I120" s="216"/>
      <c r="J120" s="217">
        <f>ROUND(I120*H120,2)</f>
        <v>0</v>
      </c>
      <c r="K120" s="213" t="s">
        <v>1</v>
      </c>
      <c r="L120" s="45"/>
      <c r="M120" s="218" t="s">
        <v>1</v>
      </c>
      <c r="N120" s="219" t="s">
        <v>44</v>
      </c>
      <c r="O120" s="92"/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2" t="s">
        <v>123</v>
      </c>
      <c r="AT120" s="222" t="s">
        <v>119</v>
      </c>
      <c r="AU120" s="222" t="s">
        <v>87</v>
      </c>
      <c r="AY120" s="18" t="s">
        <v>118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8" t="s">
        <v>87</v>
      </c>
      <c r="BK120" s="223">
        <f>ROUND(I120*H120,2)</f>
        <v>0</v>
      </c>
      <c r="BL120" s="18" t="s">
        <v>123</v>
      </c>
      <c r="BM120" s="222" t="s">
        <v>127</v>
      </c>
    </row>
    <row r="121" s="2" customFormat="1" ht="24.15" customHeight="1">
      <c r="A121" s="39"/>
      <c r="B121" s="40"/>
      <c r="C121" s="211" t="s">
        <v>128</v>
      </c>
      <c r="D121" s="211" t="s">
        <v>119</v>
      </c>
      <c r="E121" s="212" t="s">
        <v>129</v>
      </c>
      <c r="F121" s="213" t="s">
        <v>130</v>
      </c>
      <c r="G121" s="214" t="s">
        <v>122</v>
      </c>
      <c r="H121" s="215">
        <v>1</v>
      </c>
      <c r="I121" s="216"/>
      <c r="J121" s="217">
        <f>ROUND(I121*H121,2)</f>
        <v>0</v>
      </c>
      <c r="K121" s="213" t="s">
        <v>1</v>
      </c>
      <c r="L121" s="45"/>
      <c r="M121" s="218" t="s">
        <v>1</v>
      </c>
      <c r="N121" s="219" t="s">
        <v>44</v>
      </c>
      <c r="O121" s="92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2" t="s">
        <v>123</v>
      </c>
      <c r="AT121" s="222" t="s">
        <v>119</v>
      </c>
      <c r="AU121" s="222" t="s">
        <v>87</v>
      </c>
      <c r="AY121" s="18" t="s">
        <v>118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8" t="s">
        <v>87</v>
      </c>
      <c r="BK121" s="223">
        <f>ROUND(I121*H121,2)</f>
        <v>0</v>
      </c>
      <c r="BL121" s="18" t="s">
        <v>123</v>
      </c>
      <c r="BM121" s="222" t="s">
        <v>131</v>
      </c>
    </row>
    <row r="122" s="2" customFormat="1" ht="16.5" customHeight="1">
      <c r="A122" s="39"/>
      <c r="B122" s="40"/>
      <c r="C122" s="211" t="s">
        <v>132</v>
      </c>
      <c r="D122" s="211" t="s">
        <v>119</v>
      </c>
      <c r="E122" s="212" t="s">
        <v>133</v>
      </c>
      <c r="F122" s="213" t="s">
        <v>134</v>
      </c>
      <c r="G122" s="214" t="s">
        <v>122</v>
      </c>
      <c r="H122" s="215">
        <v>1</v>
      </c>
      <c r="I122" s="216"/>
      <c r="J122" s="217">
        <f>ROUND(I122*H122,2)</f>
        <v>0</v>
      </c>
      <c r="K122" s="213" t="s">
        <v>1</v>
      </c>
      <c r="L122" s="45"/>
      <c r="M122" s="218" t="s">
        <v>1</v>
      </c>
      <c r="N122" s="219" t="s">
        <v>44</v>
      </c>
      <c r="O122" s="92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2" t="s">
        <v>123</v>
      </c>
      <c r="AT122" s="222" t="s">
        <v>119</v>
      </c>
      <c r="AU122" s="222" t="s">
        <v>87</v>
      </c>
      <c r="AY122" s="18" t="s">
        <v>118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8" t="s">
        <v>87</v>
      </c>
      <c r="BK122" s="223">
        <f>ROUND(I122*H122,2)</f>
        <v>0</v>
      </c>
      <c r="BL122" s="18" t="s">
        <v>123</v>
      </c>
      <c r="BM122" s="222" t="s">
        <v>135</v>
      </c>
    </row>
    <row r="123" s="2" customFormat="1" ht="24.15" customHeight="1">
      <c r="A123" s="39"/>
      <c r="B123" s="40"/>
      <c r="C123" s="211" t="s">
        <v>117</v>
      </c>
      <c r="D123" s="211" t="s">
        <v>119</v>
      </c>
      <c r="E123" s="212" t="s">
        <v>136</v>
      </c>
      <c r="F123" s="213" t="s">
        <v>137</v>
      </c>
      <c r="G123" s="214" t="s">
        <v>138</v>
      </c>
      <c r="H123" s="215">
        <v>1</v>
      </c>
      <c r="I123" s="216"/>
      <c r="J123" s="217">
        <f>ROUND(I123*H123,2)</f>
        <v>0</v>
      </c>
      <c r="K123" s="213" t="s">
        <v>1</v>
      </c>
      <c r="L123" s="45"/>
      <c r="M123" s="218" t="s">
        <v>1</v>
      </c>
      <c r="N123" s="219" t="s">
        <v>44</v>
      </c>
      <c r="O123" s="92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2" t="s">
        <v>123</v>
      </c>
      <c r="AT123" s="222" t="s">
        <v>119</v>
      </c>
      <c r="AU123" s="222" t="s">
        <v>87</v>
      </c>
      <c r="AY123" s="18" t="s">
        <v>118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8" t="s">
        <v>87</v>
      </c>
      <c r="BK123" s="223">
        <f>ROUND(I123*H123,2)</f>
        <v>0</v>
      </c>
      <c r="BL123" s="18" t="s">
        <v>123</v>
      </c>
      <c r="BM123" s="222" t="s">
        <v>139</v>
      </c>
    </row>
    <row r="124" s="2" customFormat="1" ht="16.5" customHeight="1">
      <c r="A124" s="39"/>
      <c r="B124" s="40"/>
      <c r="C124" s="211" t="s">
        <v>140</v>
      </c>
      <c r="D124" s="211" t="s">
        <v>119</v>
      </c>
      <c r="E124" s="212" t="s">
        <v>141</v>
      </c>
      <c r="F124" s="213" t="s">
        <v>142</v>
      </c>
      <c r="G124" s="214" t="s">
        <v>122</v>
      </c>
      <c r="H124" s="215">
        <v>1</v>
      </c>
      <c r="I124" s="216"/>
      <c r="J124" s="217">
        <f>ROUND(I124*H124,2)</f>
        <v>0</v>
      </c>
      <c r="K124" s="213" t="s">
        <v>1</v>
      </c>
      <c r="L124" s="45"/>
      <c r="M124" s="218" t="s">
        <v>1</v>
      </c>
      <c r="N124" s="219" t="s">
        <v>44</v>
      </c>
      <c r="O124" s="92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2" t="s">
        <v>123</v>
      </c>
      <c r="AT124" s="222" t="s">
        <v>119</v>
      </c>
      <c r="AU124" s="222" t="s">
        <v>87</v>
      </c>
      <c r="AY124" s="18" t="s">
        <v>118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8" t="s">
        <v>87</v>
      </c>
      <c r="BK124" s="223">
        <f>ROUND(I124*H124,2)</f>
        <v>0</v>
      </c>
      <c r="BL124" s="18" t="s">
        <v>123</v>
      </c>
      <c r="BM124" s="222" t="s">
        <v>143</v>
      </c>
    </row>
    <row r="125" s="2" customFormat="1" ht="16.5" customHeight="1">
      <c r="A125" s="39"/>
      <c r="B125" s="40"/>
      <c r="C125" s="211" t="s">
        <v>144</v>
      </c>
      <c r="D125" s="211" t="s">
        <v>119</v>
      </c>
      <c r="E125" s="212" t="s">
        <v>145</v>
      </c>
      <c r="F125" s="213" t="s">
        <v>146</v>
      </c>
      <c r="G125" s="214" t="s">
        <v>147</v>
      </c>
      <c r="H125" s="215">
        <v>15</v>
      </c>
      <c r="I125" s="216"/>
      <c r="J125" s="217">
        <f>ROUND(I125*H125,2)</f>
        <v>0</v>
      </c>
      <c r="K125" s="213" t="s">
        <v>1</v>
      </c>
      <c r="L125" s="45"/>
      <c r="M125" s="218" t="s">
        <v>1</v>
      </c>
      <c r="N125" s="219" t="s">
        <v>44</v>
      </c>
      <c r="O125" s="92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2" t="s">
        <v>123</v>
      </c>
      <c r="AT125" s="222" t="s">
        <v>119</v>
      </c>
      <c r="AU125" s="222" t="s">
        <v>87</v>
      </c>
      <c r="AY125" s="18" t="s">
        <v>118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8" t="s">
        <v>87</v>
      </c>
      <c r="BK125" s="223">
        <f>ROUND(I125*H125,2)</f>
        <v>0</v>
      </c>
      <c r="BL125" s="18" t="s">
        <v>123</v>
      </c>
      <c r="BM125" s="222" t="s">
        <v>148</v>
      </c>
    </row>
    <row r="126" s="2" customFormat="1">
      <c r="A126" s="39"/>
      <c r="B126" s="40"/>
      <c r="C126" s="211" t="s">
        <v>149</v>
      </c>
      <c r="D126" s="211" t="s">
        <v>119</v>
      </c>
      <c r="E126" s="212" t="s">
        <v>150</v>
      </c>
      <c r="F126" s="213" t="s">
        <v>151</v>
      </c>
      <c r="G126" s="214" t="s">
        <v>138</v>
      </c>
      <c r="H126" s="215">
        <v>1</v>
      </c>
      <c r="I126" s="216"/>
      <c r="J126" s="217">
        <f>ROUND(I126*H126,2)</f>
        <v>0</v>
      </c>
      <c r="K126" s="213" t="s">
        <v>1</v>
      </c>
      <c r="L126" s="45"/>
      <c r="M126" s="218" t="s">
        <v>1</v>
      </c>
      <c r="N126" s="219" t="s">
        <v>44</v>
      </c>
      <c r="O126" s="92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2" t="s">
        <v>123</v>
      </c>
      <c r="AT126" s="222" t="s">
        <v>119</v>
      </c>
      <c r="AU126" s="222" t="s">
        <v>87</v>
      </c>
      <c r="AY126" s="18" t="s">
        <v>118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8" t="s">
        <v>87</v>
      </c>
      <c r="BK126" s="223">
        <f>ROUND(I126*H126,2)</f>
        <v>0</v>
      </c>
      <c r="BL126" s="18" t="s">
        <v>123</v>
      </c>
      <c r="BM126" s="222" t="s">
        <v>152</v>
      </c>
    </row>
    <row r="127" s="2" customFormat="1" ht="16.5" customHeight="1">
      <c r="A127" s="39"/>
      <c r="B127" s="40"/>
      <c r="C127" s="211" t="s">
        <v>153</v>
      </c>
      <c r="D127" s="211" t="s">
        <v>119</v>
      </c>
      <c r="E127" s="212" t="s">
        <v>154</v>
      </c>
      <c r="F127" s="213" t="s">
        <v>155</v>
      </c>
      <c r="G127" s="214" t="s">
        <v>122</v>
      </c>
      <c r="H127" s="215">
        <v>1</v>
      </c>
      <c r="I127" s="216"/>
      <c r="J127" s="217">
        <f>ROUND(I127*H127,2)</f>
        <v>0</v>
      </c>
      <c r="K127" s="213" t="s">
        <v>1</v>
      </c>
      <c r="L127" s="45"/>
      <c r="M127" s="218" t="s">
        <v>1</v>
      </c>
      <c r="N127" s="219" t="s">
        <v>44</v>
      </c>
      <c r="O127" s="92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2" t="s">
        <v>123</v>
      </c>
      <c r="AT127" s="222" t="s">
        <v>119</v>
      </c>
      <c r="AU127" s="222" t="s">
        <v>87</v>
      </c>
      <c r="AY127" s="18" t="s">
        <v>118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8" t="s">
        <v>87</v>
      </c>
      <c r="BK127" s="223">
        <f>ROUND(I127*H127,2)</f>
        <v>0</v>
      </c>
      <c r="BL127" s="18" t="s">
        <v>123</v>
      </c>
      <c r="BM127" s="222" t="s">
        <v>156</v>
      </c>
    </row>
    <row r="128" s="2" customFormat="1" ht="16.5" customHeight="1">
      <c r="A128" s="39"/>
      <c r="B128" s="40"/>
      <c r="C128" s="211" t="s">
        <v>157</v>
      </c>
      <c r="D128" s="211" t="s">
        <v>119</v>
      </c>
      <c r="E128" s="212" t="s">
        <v>158</v>
      </c>
      <c r="F128" s="213" t="s">
        <v>159</v>
      </c>
      <c r="G128" s="214" t="s">
        <v>147</v>
      </c>
      <c r="H128" s="215">
        <v>2</v>
      </c>
      <c r="I128" s="216"/>
      <c r="J128" s="217">
        <f>ROUND(I128*H128,2)</f>
        <v>0</v>
      </c>
      <c r="K128" s="213" t="s">
        <v>1</v>
      </c>
      <c r="L128" s="45"/>
      <c r="M128" s="224" t="s">
        <v>1</v>
      </c>
      <c r="N128" s="225" t="s">
        <v>44</v>
      </c>
      <c r="O128" s="226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2" t="s">
        <v>123</v>
      </c>
      <c r="AT128" s="222" t="s">
        <v>119</v>
      </c>
      <c r="AU128" s="222" t="s">
        <v>87</v>
      </c>
      <c r="AY128" s="18" t="s">
        <v>118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8" t="s">
        <v>87</v>
      </c>
      <c r="BK128" s="223">
        <f>ROUND(I128*H128,2)</f>
        <v>0</v>
      </c>
      <c r="BL128" s="18" t="s">
        <v>123</v>
      </c>
      <c r="BM128" s="222" t="s">
        <v>160</v>
      </c>
    </row>
    <row r="129" s="2" customFormat="1" ht="6.96" customHeight="1">
      <c r="A129" s="39"/>
      <c r="B129" s="67"/>
      <c r="C129" s="68"/>
      <c r="D129" s="68"/>
      <c r="E129" s="68"/>
      <c r="F129" s="68"/>
      <c r="G129" s="68"/>
      <c r="H129" s="68"/>
      <c r="I129" s="68"/>
      <c r="J129" s="68"/>
      <c r="K129" s="68"/>
      <c r="L129" s="45"/>
      <c r="M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</sheetData>
  <sheetProtection sheet="1" autoFilter="0" formatColumns="0" formatRows="0" objects="1" scenarios="1" spinCount="100000" saltValue="9VkxPwzKiSF2t7KeliKN7BDy+kjNrCqQy9TqBOwTO2t9H2tIBnkFZRzByLF8ZBXUfVdF/aMEupk1A4wscRT6/g==" hashValue="7Ro/OVOPy3iJHbrvnFVMb9z9+mLfu7NIcvtzv7NqImpRzVDXpVSjJg0KcRK1EUWC/XvVguReeH1DtNhBXp/L6w==" algorithmName="SHA-512" password="CC35"/>
  <autoFilter ref="C116:K12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 xml:space="preserve">Polní cesta C4, k.ú. Chrášťany  u Českého Brodu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161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15. 11. 2021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34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36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ROUND((SUM(BE126:BE378)),  2)</f>
        <v>0</v>
      </c>
      <c r="G33" s="39"/>
      <c r="H33" s="39"/>
      <c r="I33" s="156">
        <v>0.20999999999999999</v>
      </c>
      <c r="J33" s="155">
        <f>ROUND(((SUM(BE126:BE378))*I33),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ROUND((SUM(BF126:BF378)),  2)</f>
        <v>0</v>
      </c>
      <c r="G34" s="39"/>
      <c r="H34" s="39"/>
      <c r="I34" s="156">
        <v>0.12</v>
      </c>
      <c r="J34" s="155">
        <f>ROUND(((SUM(BF126:BF378))*I34),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ROUND((SUM(BG126:BG378)),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ROUND((SUM(BH126:BH378)),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ROUND((SUM(BI126:BI378)),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 xml:space="preserve">Polní cesta C4, k.ú. Chrášťany  u Českého Brodu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100 - Komunikace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Chrášťany u Českého  Brodu </v>
      </c>
      <c r="G89" s="41"/>
      <c r="H89" s="41"/>
      <c r="I89" s="33" t="s">
        <v>22</v>
      </c>
      <c r="J89" s="80" t="str">
        <f>IF(J12="","",J12)</f>
        <v>15. 11. 2021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ČR - Státní pozemkový úřad, pobočka Kolín</v>
      </c>
      <c r="G91" s="41"/>
      <c r="H91" s="41"/>
      <c r="I91" s="33" t="s">
        <v>31</v>
      </c>
      <c r="J91" s="37" t="str">
        <f>E21</f>
        <v xml:space="preserve">GEOVAP,  spol. s r.o., 530 03 Pardubice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36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80"/>
      <c r="C97" s="181"/>
      <c r="D97" s="182" t="s">
        <v>162</v>
      </c>
      <c r="E97" s="183"/>
      <c r="F97" s="183"/>
      <c r="G97" s="183"/>
      <c r="H97" s="183"/>
      <c r="I97" s="183"/>
      <c r="J97" s="184">
        <f>J127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29"/>
      <c r="C98" s="230"/>
      <c r="D98" s="231" t="s">
        <v>163</v>
      </c>
      <c r="E98" s="232"/>
      <c r="F98" s="232"/>
      <c r="G98" s="232"/>
      <c r="H98" s="232"/>
      <c r="I98" s="232"/>
      <c r="J98" s="233">
        <f>J128</f>
        <v>0</v>
      </c>
      <c r="K98" s="230"/>
      <c r="L98" s="234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29"/>
      <c r="C99" s="230"/>
      <c r="D99" s="231" t="s">
        <v>164</v>
      </c>
      <c r="E99" s="232"/>
      <c r="F99" s="232"/>
      <c r="G99" s="232"/>
      <c r="H99" s="232"/>
      <c r="I99" s="232"/>
      <c r="J99" s="233">
        <f>J228</f>
        <v>0</v>
      </c>
      <c r="K99" s="230"/>
      <c r="L99" s="234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29"/>
      <c r="C100" s="230"/>
      <c r="D100" s="231" t="s">
        <v>165</v>
      </c>
      <c r="E100" s="232"/>
      <c r="F100" s="232"/>
      <c r="G100" s="232"/>
      <c r="H100" s="232"/>
      <c r="I100" s="232"/>
      <c r="J100" s="233">
        <f>J249</f>
        <v>0</v>
      </c>
      <c r="K100" s="230"/>
      <c r="L100" s="234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29"/>
      <c r="C101" s="230"/>
      <c r="D101" s="231" t="s">
        <v>166</v>
      </c>
      <c r="E101" s="232"/>
      <c r="F101" s="232"/>
      <c r="G101" s="232"/>
      <c r="H101" s="232"/>
      <c r="I101" s="232"/>
      <c r="J101" s="233">
        <f>J256</f>
        <v>0</v>
      </c>
      <c r="K101" s="230"/>
      <c r="L101" s="234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29"/>
      <c r="C102" s="230"/>
      <c r="D102" s="231" t="s">
        <v>167</v>
      </c>
      <c r="E102" s="232"/>
      <c r="F102" s="232"/>
      <c r="G102" s="232"/>
      <c r="H102" s="232"/>
      <c r="I102" s="232"/>
      <c r="J102" s="233">
        <f>J323</f>
        <v>0</v>
      </c>
      <c r="K102" s="230"/>
      <c r="L102" s="234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29"/>
      <c r="C103" s="230"/>
      <c r="D103" s="231" t="s">
        <v>168</v>
      </c>
      <c r="E103" s="232"/>
      <c r="F103" s="232"/>
      <c r="G103" s="232"/>
      <c r="H103" s="232"/>
      <c r="I103" s="232"/>
      <c r="J103" s="233">
        <f>J329</f>
        <v>0</v>
      </c>
      <c r="K103" s="230"/>
      <c r="L103" s="234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12" customFormat="1" ht="19.92" customHeight="1">
      <c r="A104" s="12"/>
      <c r="B104" s="229"/>
      <c r="C104" s="230"/>
      <c r="D104" s="231" t="s">
        <v>169</v>
      </c>
      <c r="E104" s="232"/>
      <c r="F104" s="232"/>
      <c r="G104" s="232"/>
      <c r="H104" s="232"/>
      <c r="I104" s="232"/>
      <c r="J104" s="233">
        <f>J364</f>
        <v>0</v>
      </c>
      <c r="K104" s="230"/>
      <c r="L104" s="234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12" customFormat="1" ht="19.92" customHeight="1">
      <c r="A105" s="12"/>
      <c r="B105" s="229"/>
      <c r="C105" s="230"/>
      <c r="D105" s="231" t="s">
        <v>170</v>
      </c>
      <c r="E105" s="232"/>
      <c r="F105" s="232"/>
      <c r="G105" s="232"/>
      <c r="H105" s="232"/>
      <c r="I105" s="232"/>
      <c r="J105" s="233">
        <f>J375</f>
        <v>0</v>
      </c>
      <c r="K105" s="230"/>
      <c r="L105" s="234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s="9" customFormat="1" ht="24.96" customHeight="1">
      <c r="A106" s="9"/>
      <c r="B106" s="180"/>
      <c r="C106" s="181"/>
      <c r="D106" s="182" t="s">
        <v>101</v>
      </c>
      <c r="E106" s="183"/>
      <c r="F106" s="183"/>
      <c r="G106" s="183"/>
      <c r="H106" s="183"/>
      <c r="I106" s="183"/>
      <c r="J106" s="184">
        <f>J377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102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75" t="str">
        <f>E7</f>
        <v xml:space="preserve">Polní cesta C4, k.ú. Chrášťany  u Českého Brodu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94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SO 100 - Komunikace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 xml:space="preserve">Chrášťany u Českého  Brodu </v>
      </c>
      <c r="G120" s="41"/>
      <c r="H120" s="41"/>
      <c r="I120" s="33" t="s">
        <v>22</v>
      </c>
      <c r="J120" s="80" t="str">
        <f>IF(J12="","",J12)</f>
        <v>15. 11. 2021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5.65" customHeight="1">
      <c r="A122" s="39"/>
      <c r="B122" s="40"/>
      <c r="C122" s="33" t="s">
        <v>24</v>
      </c>
      <c r="D122" s="41"/>
      <c r="E122" s="41"/>
      <c r="F122" s="28" t="str">
        <f>E15</f>
        <v>ČR - Státní pozemkový úřad, pobočka Kolín</v>
      </c>
      <c r="G122" s="41"/>
      <c r="H122" s="41"/>
      <c r="I122" s="33" t="s">
        <v>31</v>
      </c>
      <c r="J122" s="37" t="str">
        <f>E21</f>
        <v xml:space="preserve">GEOVAP,  spol. s r.o., 530 03 Pardubice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29</v>
      </c>
      <c r="D123" s="41"/>
      <c r="E123" s="41"/>
      <c r="F123" s="28" t="str">
        <f>IF(E18="","",E18)</f>
        <v>Vyplň údaj</v>
      </c>
      <c r="G123" s="41"/>
      <c r="H123" s="41"/>
      <c r="I123" s="33" t="s">
        <v>36</v>
      </c>
      <c r="J123" s="37" t="str">
        <f>E24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0" customFormat="1" ht="29.28" customHeight="1">
      <c r="A125" s="186"/>
      <c r="B125" s="187"/>
      <c r="C125" s="188" t="s">
        <v>103</v>
      </c>
      <c r="D125" s="189" t="s">
        <v>64</v>
      </c>
      <c r="E125" s="189" t="s">
        <v>60</v>
      </c>
      <c r="F125" s="189" t="s">
        <v>61</v>
      </c>
      <c r="G125" s="189" t="s">
        <v>104</v>
      </c>
      <c r="H125" s="189" t="s">
        <v>105</v>
      </c>
      <c r="I125" s="189" t="s">
        <v>106</v>
      </c>
      <c r="J125" s="189" t="s">
        <v>98</v>
      </c>
      <c r="K125" s="190" t="s">
        <v>107</v>
      </c>
      <c r="L125" s="191"/>
      <c r="M125" s="101" t="s">
        <v>1</v>
      </c>
      <c r="N125" s="102" t="s">
        <v>43</v>
      </c>
      <c r="O125" s="102" t="s">
        <v>108</v>
      </c>
      <c r="P125" s="102" t="s">
        <v>109</v>
      </c>
      <c r="Q125" s="102" t="s">
        <v>110</v>
      </c>
      <c r="R125" s="102" t="s">
        <v>111</v>
      </c>
      <c r="S125" s="102" t="s">
        <v>112</v>
      </c>
      <c r="T125" s="103" t="s">
        <v>113</v>
      </c>
      <c r="U125" s="186"/>
      <c r="V125" s="186"/>
      <c r="W125" s="186"/>
      <c r="X125" s="186"/>
      <c r="Y125" s="186"/>
      <c r="Z125" s="186"/>
      <c r="AA125" s="186"/>
      <c r="AB125" s="186"/>
      <c r="AC125" s="186"/>
      <c r="AD125" s="186"/>
      <c r="AE125" s="186"/>
    </row>
    <row r="126" s="2" customFormat="1" ht="22.8" customHeight="1">
      <c r="A126" s="39"/>
      <c r="B126" s="40"/>
      <c r="C126" s="108" t="s">
        <v>114</v>
      </c>
      <c r="D126" s="41"/>
      <c r="E126" s="41"/>
      <c r="F126" s="41"/>
      <c r="G126" s="41"/>
      <c r="H126" s="41"/>
      <c r="I126" s="41"/>
      <c r="J126" s="192">
        <f>BK126</f>
        <v>0</v>
      </c>
      <c r="K126" s="41"/>
      <c r="L126" s="45"/>
      <c r="M126" s="104"/>
      <c r="N126" s="193"/>
      <c r="O126" s="105"/>
      <c r="P126" s="194">
        <f>P127+P377</f>
        <v>0</v>
      </c>
      <c r="Q126" s="105"/>
      <c r="R126" s="194">
        <f>R127+R377</f>
        <v>302.98793695000001</v>
      </c>
      <c r="S126" s="105"/>
      <c r="T126" s="195">
        <f>T127+T377</f>
        <v>2753.5919999999996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78</v>
      </c>
      <c r="AU126" s="18" t="s">
        <v>100</v>
      </c>
      <c r="BK126" s="196">
        <f>BK127+BK377</f>
        <v>0</v>
      </c>
    </row>
    <row r="127" s="11" customFormat="1" ht="25.92" customHeight="1">
      <c r="A127" s="11"/>
      <c r="B127" s="197"/>
      <c r="C127" s="198"/>
      <c r="D127" s="199" t="s">
        <v>78</v>
      </c>
      <c r="E127" s="200" t="s">
        <v>171</v>
      </c>
      <c r="F127" s="200" t="s">
        <v>172</v>
      </c>
      <c r="G127" s="198"/>
      <c r="H127" s="198"/>
      <c r="I127" s="201"/>
      <c r="J127" s="202">
        <f>BK127</f>
        <v>0</v>
      </c>
      <c r="K127" s="198"/>
      <c r="L127" s="203"/>
      <c r="M127" s="204"/>
      <c r="N127" s="205"/>
      <c r="O127" s="205"/>
      <c r="P127" s="206">
        <f>P128+P228+P249+P256+P323+P329+P364+P375</f>
        <v>0</v>
      </c>
      <c r="Q127" s="205"/>
      <c r="R127" s="206">
        <f>R128+R228+R249+R256+R323+R329+R364+R375</f>
        <v>302.98793695000001</v>
      </c>
      <c r="S127" s="205"/>
      <c r="T127" s="207">
        <f>T128+T228+T249+T256+T323+T329+T364+T375</f>
        <v>2753.5919999999996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08" t="s">
        <v>87</v>
      </c>
      <c r="AT127" s="209" t="s">
        <v>78</v>
      </c>
      <c r="AU127" s="209" t="s">
        <v>79</v>
      </c>
      <c r="AY127" s="208" t="s">
        <v>118</v>
      </c>
      <c r="BK127" s="210">
        <f>BK128+BK228+BK249+BK256+BK323+BK329+BK364+BK375</f>
        <v>0</v>
      </c>
    </row>
    <row r="128" s="11" customFormat="1" ht="22.8" customHeight="1">
      <c r="A128" s="11"/>
      <c r="B128" s="197"/>
      <c r="C128" s="198"/>
      <c r="D128" s="199" t="s">
        <v>78</v>
      </c>
      <c r="E128" s="235" t="s">
        <v>87</v>
      </c>
      <c r="F128" s="235" t="s">
        <v>173</v>
      </c>
      <c r="G128" s="198"/>
      <c r="H128" s="198"/>
      <c r="I128" s="201"/>
      <c r="J128" s="236">
        <f>BK128</f>
        <v>0</v>
      </c>
      <c r="K128" s="198"/>
      <c r="L128" s="203"/>
      <c r="M128" s="204"/>
      <c r="N128" s="205"/>
      <c r="O128" s="205"/>
      <c r="P128" s="206">
        <f>SUM(P129:P227)</f>
        <v>0</v>
      </c>
      <c r="Q128" s="205"/>
      <c r="R128" s="206">
        <f>SUM(R129:R227)</f>
        <v>16.627690000000001</v>
      </c>
      <c r="S128" s="205"/>
      <c r="T128" s="207">
        <f>SUM(T129:T227)</f>
        <v>2753.5919999999996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08" t="s">
        <v>87</v>
      </c>
      <c r="AT128" s="209" t="s">
        <v>78</v>
      </c>
      <c r="AU128" s="209" t="s">
        <v>87</v>
      </c>
      <c r="AY128" s="208" t="s">
        <v>118</v>
      </c>
      <c r="BK128" s="210">
        <f>SUM(BK129:BK227)</f>
        <v>0</v>
      </c>
    </row>
    <row r="129" s="2" customFormat="1" ht="37.8" customHeight="1">
      <c r="A129" s="39"/>
      <c r="B129" s="40"/>
      <c r="C129" s="211" t="s">
        <v>87</v>
      </c>
      <c r="D129" s="211" t="s">
        <v>119</v>
      </c>
      <c r="E129" s="212" t="s">
        <v>174</v>
      </c>
      <c r="F129" s="213" t="s">
        <v>175</v>
      </c>
      <c r="G129" s="214" t="s">
        <v>176</v>
      </c>
      <c r="H129" s="215">
        <v>7432.6999999999998</v>
      </c>
      <c r="I129" s="216"/>
      <c r="J129" s="217">
        <f>ROUND(I129*H129,2)</f>
        <v>0</v>
      </c>
      <c r="K129" s="213" t="s">
        <v>177</v>
      </c>
      <c r="L129" s="45"/>
      <c r="M129" s="218" t="s">
        <v>1</v>
      </c>
      <c r="N129" s="219" t="s">
        <v>44</v>
      </c>
      <c r="O129" s="92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2" t="s">
        <v>132</v>
      </c>
      <c r="AT129" s="222" t="s">
        <v>119</v>
      </c>
      <c r="AU129" s="222" t="s">
        <v>89</v>
      </c>
      <c r="AY129" s="18" t="s">
        <v>118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8" t="s">
        <v>87</v>
      </c>
      <c r="BK129" s="223">
        <f>ROUND(I129*H129,2)</f>
        <v>0</v>
      </c>
      <c r="BL129" s="18" t="s">
        <v>132</v>
      </c>
      <c r="BM129" s="222" t="s">
        <v>178</v>
      </c>
    </row>
    <row r="130" s="2" customFormat="1">
      <c r="A130" s="39"/>
      <c r="B130" s="40"/>
      <c r="C130" s="41"/>
      <c r="D130" s="237" t="s">
        <v>179</v>
      </c>
      <c r="E130" s="41"/>
      <c r="F130" s="238" t="s">
        <v>180</v>
      </c>
      <c r="G130" s="41"/>
      <c r="H130" s="41"/>
      <c r="I130" s="239"/>
      <c r="J130" s="41"/>
      <c r="K130" s="41"/>
      <c r="L130" s="45"/>
      <c r="M130" s="240"/>
      <c r="N130" s="241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179</v>
      </c>
      <c r="AU130" s="18" t="s">
        <v>89</v>
      </c>
    </row>
    <row r="131" s="13" customFormat="1">
      <c r="A131" s="13"/>
      <c r="B131" s="242"/>
      <c r="C131" s="243"/>
      <c r="D131" s="237" t="s">
        <v>181</v>
      </c>
      <c r="E131" s="244" t="s">
        <v>1</v>
      </c>
      <c r="F131" s="245" t="s">
        <v>182</v>
      </c>
      <c r="G131" s="243"/>
      <c r="H131" s="244" t="s">
        <v>1</v>
      </c>
      <c r="I131" s="246"/>
      <c r="J131" s="243"/>
      <c r="K131" s="243"/>
      <c r="L131" s="247"/>
      <c r="M131" s="248"/>
      <c r="N131" s="249"/>
      <c r="O131" s="249"/>
      <c r="P131" s="249"/>
      <c r="Q131" s="249"/>
      <c r="R131" s="249"/>
      <c r="S131" s="249"/>
      <c r="T131" s="25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1" t="s">
        <v>181</v>
      </c>
      <c r="AU131" s="251" t="s">
        <v>89</v>
      </c>
      <c r="AV131" s="13" t="s">
        <v>87</v>
      </c>
      <c r="AW131" s="13" t="s">
        <v>35</v>
      </c>
      <c r="AX131" s="13" t="s">
        <v>79</v>
      </c>
      <c r="AY131" s="251" t="s">
        <v>118</v>
      </c>
    </row>
    <row r="132" s="14" customFormat="1">
      <c r="A132" s="14"/>
      <c r="B132" s="252"/>
      <c r="C132" s="253"/>
      <c r="D132" s="237" t="s">
        <v>181</v>
      </c>
      <c r="E132" s="254" t="s">
        <v>1</v>
      </c>
      <c r="F132" s="255" t="s">
        <v>183</v>
      </c>
      <c r="G132" s="253"/>
      <c r="H132" s="256">
        <v>10</v>
      </c>
      <c r="I132" s="257"/>
      <c r="J132" s="253"/>
      <c r="K132" s="253"/>
      <c r="L132" s="258"/>
      <c r="M132" s="259"/>
      <c r="N132" s="260"/>
      <c r="O132" s="260"/>
      <c r="P132" s="260"/>
      <c r="Q132" s="260"/>
      <c r="R132" s="260"/>
      <c r="S132" s="260"/>
      <c r="T132" s="26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2" t="s">
        <v>181</v>
      </c>
      <c r="AU132" s="262" t="s">
        <v>89</v>
      </c>
      <c r="AV132" s="14" t="s">
        <v>89</v>
      </c>
      <c r="AW132" s="14" t="s">
        <v>35</v>
      </c>
      <c r="AX132" s="14" t="s">
        <v>79</v>
      </c>
      <c r="AY132" s="262" t="s">
        <v>118</v>
      </c>
    </row>
    <row r="133" s="14" customFormat="1">
      <c r="A133" s="14"/>
      <c r="B133" s="252"/>
      <c r="C133" s="253"/>
      <c r="D133" s="237" t="s">
        <v>181</v>
      </c>
      <c r="E133" s="254" t="s">
        <v>1</v>
      </c>
      <c r="F133" s="255" t="s">
        <v>184</v>
      </c>
      <c r="G133" s="253"/>
      <c r="H133" s="256">
        <v>60</v>
      </c>
      <c r="I133" s="257"/>
      <c r="J133" s="253"/>
      <c r="K133" s="253"/>
      <c r="L133" s="258"/>
      <c r="M133" s="259"/>
      <c r="N133" s="260"/>
      <c r="O133" s="260"/>
      <c r="P133" s="260"/>
      <c r="Q133" s="260"/>
      <c r="R133" s="260"/>
      <c r="S133" s="260"/>
      <c r="T133" s="26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2" t="s">
        <v>181</v>
      </c>
      <c r="AU133" s="262" t="s">
        <v>89</v>
      </c>
      <c r="AV133" s="14" t="s">
        <v>89</v>
      </c>
      <c r="AW133" s="14" t="s">
        <v>35</v>
      </c>
      <c r="AX133" s="14" t="s">
        <v>79</v>
      </c>
      <c r="AY133" s="262" t="s">
        <v>118</v>
      </c>
    </row>
    <row r="134" s="14" customFormat="1">
      <c r="A134" s="14"/>
      <c r="B134" s="252"/>
      <c r="C134" s="253"/>
      <c r="D134" s="237" t="s">
        <v>181</v>
      </c>
      <c r="E134" s="254" t="s">
        <v>1</v>
      </c>
      <c r="F134" s="255" t="s">
        <v>185</v>
      </c>
      <c r="G134" s="253"/>
      <c r="H134" s="256">
        <v>20</v>
      </c>
      <c r="I134" s="257"/>
      <c r="J134" s="253"/>
      <c r="K134" s="253"/>
      <c r="L134" s="258"/>
      <c r="M134" s="259"/>
      <c r="N134" s="260"/>
      <c r="O134" s="260"/>
      <c r="P134" s="260"/>
      <c r="Q134" s="260"/>
      <c r="R134" s="260"/>
      <c r="S134" s="260"/>
      <c r="T134" s="26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2" t="s">
        <v>181</v>
      </c>
      <c r="AU134" s="262" t="s">
        <v>89</v>
      </c>
      <c r="AV134" s="14" t="s">
        <v>89</v>
      </c>
      <c r="AW134" s="14" t="s">
        <v>35</v>
      </c>
      <c r="AX134" s="14" t="s">
        <v>79</v>
      </c>
      <c r="AY134" s="262" t="s">
        <v>118</v>
      </c>
    </row>
    <row r="135" s="15" customFormat="1">
      <c r="A135" s="15"/>
      <c r="B135" s="263"/>
      <c r="C135" s="264"/>
      <c r="D135" s="237" t="s">
        <v>181</v>
      </c>
      <c r="E135" s="265" t="s">
        <v>1</v>
      </c>
      <c r="F135" s="266" t="s">
        <v>186</v>
      </c>
      <c r="G135" s="264"/>
      <c r="H135" s="267">
        <v>90</v>
      </c>
      <c r="I135" s="268"/>
      <c r="J135" s="264"/>
      <c r="K135" s="264"/>
      <c r="L135" s="269"/>
      <c r="M135" s="270"/>
      <c r="N135" s="271"/>
      <c r="O135" s="271"/>
      <c r="P135" s="271"/>
      <c r="Q135" s="271"/>
      <c r="R135" s="271"/>
      <c r="S135" s="271"/>
      <c r="T135" s="272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3" t="s">
        <v>181</v>
      </c>
      <c r="AU135" s="273" t="s">
        <v>89</v>
      </c>
      <c r="AV135" s="15" t="s">
        <v>128</v>
      </c>
      <c r="AW135" s="15" t="s">
        <v>35</v>
      </c>
      <c r="AX135" s="15" t="s">
        <v>79</v>
      </c>
      <c r="AY135" s="273" t="s">
        <v>118</v>
      </c>
    </row>
    <row r="136" s="13" customFormat="1">
      <c r="A136" s="13"/>
      <c r="B136" s="242"/>
      <c r="C136" s="243"/>
      <c r="D136" s="237" t="s">
        <v>181</v>
      </c>
      <c r="E136" s="244" t="s">
        <v>1</v>
      </c>
      <c r="F136" s="245" t="s">
        <v>187</v>
      </c>
      <c r="G136" s="243"/>
      <c r="H136" s="244" t="s">
        <v>1</v>
      </c>
      <c r="I136" s="246"/>
      <c r="J136" s="243"/>
      <c r="K136" s="243"/>
      <c r="L136" s="247"/>
      <c r="M136" s="248"/>
      <c r="N136" s="249"/>
      <c r="O136" s="249"/>
      <c r="P136" s="249"/>
      <c r="Q136" s="249"/>
      <c r="R136" s="249"/>
      <c r="S136" s="249"/>
      <c r="T136" s="25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1" t="s">
        <v>181</v>
      </c>
      <c r="AU136" s="251" t="s">
        <v>89</v>
      </c>
      <c r="AV136" s="13" t="s">
        <v>87</v>
      </c>
      <c r="AW136" s="13" t="s">
        <v>35</v>
      </c>
      <c r="AX136" s="13" t="s">
        <v>79</v>
      </c>
      <c r="AY136" s="251" t="s">
        <v>118</v>
      </c>
    </row>
    <row r="137" s="13" customFormat="1">
      <c r="A137" s="13"/>
      <c r="B137" s="242"/>
      <c r="C137" s="243"/>
      <c r="D137" s="237" t="s">
        <v>181</v>
      </c>
      <c r="E137" s="244" t="s">
        <v>1</v>
      </c>
      <c r="F137" s="245" t="s">
        <v>188</v>
      </c>
      <c r="G137" s="243"/>
      <c r="H137" s="244" t="s">
        <v>1</v>
      </c>
      <c r="I137" s="246"/>
      <c r="J137" s="243"/>
      <c r="K137" s="243"/>
      <c r="L137" s="247"/>
      <c r="M137" s="248"/>
      <c r="N137" s="249"/>
      <c r="O137" s="249"/>
      <c r="P137" s="249"/>
      <c r="Q137" s="249"/>
      <c r="R137" s="249"/>
      <c r="S137" s="249"/>
      <c r="T137" s="25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1" t="s">
        <v>181</v>
      </c>
      <c r="AU137" s="251" t="s">
        <v>89</v>
      </c>
      <c r="AV137" s="13" t="s">
        <v>87</v>
      </c>
      <c r="AW137" s="13" t="s">
        <v>35</v>
      </c>
      <c r="AX137" s="13" t="s">
        <v>79</v>
      </c>
      <c r="AY137" s="251" t="s">
        <v>118</v>
      </c>
    </row>
    <row r="138" s="14" customFormat="1">
      <c r="A138" s="14"/>
      <c r="B138" s="252"/>
      <c r="C138" s="253"/>
      <c r="D138" s="237" t="s">
        <v>181</v>
      </c>
      <c r="E138" s="254" t="s">
        <v>1</v>
      </c>
      <c r="F138" s="255" t="s">
        <v>189</v>
      </c>
      <c r="G138" s="253"/>
      <c r="H138" s="256">
        <v>6712.6999999999998</v>
      </c>
      <c r="I138" s="257"/>
      <c r="J138" s="253"/>
      <c r="K138" s="253"/>
      <c r="L138" s="258"/>
      <c r="M138" s="259"/>
      <c r="N138" s="260"/>
      <c r="O138" s="260"/>
      <c r="P138" s="260"/>
      <c r="Q138" s="260"/>
      <c r="R138" s="260"/>
      <c r="S138" s="260"/>
      <c r="T138" s="26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2" t="s">
        <v>181</v>
      </c>
      <c r="AU138" s="262" t="s">
        <v>89</v>
      </c>
      <c r="AV138" s="14" t="s">
        <v>89</v>
      </c>
      <c r="AW138" s="14" t="s">
        <v>35</v>
      </c>
      <c r="AX138" s="14" t="s">
        <v>79</v>
      </c>
      <c r="AY138" s="262" t="s">
        <v>118</v>
      </c>
    </row>
    <row r="139" s="15" customFormat="1">
      <c r="A139" s="15"/>
      <c r="B139" s="263"/>
      <c r="C139" s="264"/>
      <c r="D139" s="237" t="s">
        <v>181</v>
      </c>
      <c r="E139" s="265" t="s">
        <v>1</v>
      </c>
      <c r="F139" s="266" t="s">
        <v>186</v>
      </c>
      <c r="G139" s="264"/>
      <c r="H139" s="267">
        <v>6712.6999999999998</v>
      </c>
      <c r="I139" s="268"/>
      <c r="J139" s="264"/>
      <c r="K139" s="264"/>
      <c r="L139" s="269"/>
      <c r="M139" s="270"/>
      <c r="N139" s="271"/>
      <c r="O139" s="271"/>
      <c r="P139" s="271"/>
      <c r="Q139" s="271"/>
      <c r="R139" s="271"/>
      <c r="S139" s="271"/>
      <c r="T139" s="27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3" t="s">
        <v>181</v>
      </c>
      <c r="AU139" s="273" t="s">
        <v>89</v>
      </c>
      <c r="AV139" s="15" t="s">
        <v>128</v>
      </c>
      <c r="AW139" s="15" t="s">
        <v>35</v>
      </c>
      <c r="AX139" s="15" t="s">
        <v>79</v>
      </c>
      <c r="AY139" s="273" t="s">
        <v>118</v>
      </c>
    </row>
    <row r="140" s="13" customFormat="1">
      <c r="A140" s="13"/>
      <c r="B140" s="242"/>
      <c r="C140" s="243"/>
      <c r="D140" s="237" t="s">
        <v>181</v>
      </c>
      <c r="E140" s="244" t="s">
        <v>1</v>
      </c>
      <c r="F140" s="245" t="s">
        <v>190</v>
      </c>
      <c r="G140" s="243"/>
      <c r="H140" s="244" t="s">
        <v>1</v>
      </c>
      <c r="I140" s="246"/>
      <c r="J140" s="243"/>
      <c r="K140" s="243"/>
      <c r="L140" s="247"/>
      <c r="M140" s="248"/>
      <c r="N140" s="249"/>
      <c r="O140" s="249"/>
      <c r="P140" s="249"/>
      <c r="Q140" s="249"/>
      <c r="R140" s="249"/>
      <c r="S140" s="249"/>
      <c r="T140" s="25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1" t="s">
        <v>181</v>
      </c>
      <c r="AU140" s="251" t="s">
        <v>89</v>
      </c>
      <c r="AV140" s="13" t="s">
        <v>87</v>
      </c>
      <c r="AW140" s="13" t="s">
        <v>35</v>
      </c>
      <c r="AX140" s="13" t="s">
        <v>79</v>
      </c>
      <c r="AY140" s="251" t="s">
        <v>118</v>
      </c>
    </row>
    <row r="141" s="13" customFormat="1">
      <c r="A141" s="13"/>
      <c r="B141" s="242"/>
      <c r="C141" s="243"/>
      <c r="D141" s="237" t="s">
        <v>181</v>
      </c>
      <c r="E141" s="244" t="s">
        <v>1</v>
      </c>
      <c r="F141" s="245" t="s">
        <v>191</v>
      </c>
      <c r="G141" s="243"/>
      <c r="H141" s="244" t="s">
        <v>1</v>
      </c>
      <c r="I141" s="246"/>
      <c r="J141" s="243"/>
      <c r="K141" s="243"/>
      <c r="L141" s="247"/>
      <c r="M141" s="248"/>
      <c r="N141" s="249"/>
      <c r="O141" s="249"/>
      <c r="P141" s="249"/>
      <c r="Q141" s="249"/>
      <c r="R141" s="249"/>
      <c r="S141" s="249"/>
      <c r="T141" s="25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1" t="s">
        <v>181</v>
      </c>
      <c r="AU141" s="251" t="s">
        <v>89</v>
      </c>
      <c r="AV141" s="13" t="s">
        <v>87</v>
      </c>
      <c r="AW141" s="13" t="s">
        <v>35</v>
      </c>
      <c r="AX141" s="13" t="s">
        <v>79</v>
      </c>
      <c r="AY141" s="251" t="s">
        <v>118</v>
      </c>
    </row>
    <row r="142" s="14" customFormat="1">
      <c r="A142" s="14"/>
      <c r="B142" s="252"/>
      <c r="C142" s="253"/>
      <c r="D142" s="237" t="s">
        <v>181</v>
      </c>
      <c r="E142" s="254" t="s">
        <v>1</v>
      </c>
      <c r="F142" s="255" t="s">
        <v>192</v>
      </c>
      <c r="G142" s="253"/>
      <c r="H142" s="256">
        <v>630</v>
      </c>
      <c r="I142" s="257"/>
      <c r="J142" s="253"/>
      <c r="K142" s="253"/>
      <c r="L142" s="258"/>
      <c r="M142" s="259"/>
      <c r="N142" s="260"/>
      <c r="O142" s="260"/>
      <c r="P142" s="260"/>
      <c r="Q142" s="260"/>
      <c r="R142" s="260"/>
      <c r="S142" s="260"/>
      <c r="T142" s="26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2" t="s">
        <v>181</v>
      </c>
      <c r="AU142" s="262" t="s">
        <v>89</v>
      </c>
      <c r="AV142" s="14" t="s">
        <v>89</v>
      </c>
      <c r="AW142" s="14" t="s">
        <v>35</v>
      </c>
      <c r="AX142" s="14" t="s">
        <v>79</v>
      </c>
      <c r="AY142" s="262" t="s">
        <v>118</v>
      </c>
    </row>
    <row r="143" s="15" customFormat="1">
      <c r="A143" s="15"/>
      <c r="B143" s="263"/>
      <c r="C143" s="264"/>
      <c r="D143" s="237" t="s">
        <v>181</v>
      </c>
      <c r="E143" s="265" t="s">
        <v>1</v>
      </c>
      <c r="F143" s="266" t="s">
        <v>186</v>
      </c>
      <c r="G143" s="264"/>
      <c r="H143" s="267">
        <v>630</v>
      </c>
      <c r="I143" s="268"/>
      <c r="J143" s="264"/>
      <c r="K143" s="264"/>
      <c r="L143" s="269"/>
      <c r="M143" s="270"/>
      <c r="N143" s="271"/>
      <c r="O143" s="271"/>
      <c r="P143" s="271"/>
      <c r="Q143" s="271"/>
      <c r="R143" s="271"/>
      <c r="S143" s="271"/>
      <c r="T143" s="272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3" t="s">
        <v>181</v>
      </c>
      <c r="AU143" s="273" t="s">
        <v>89</v>
      </c>
      <c r="AV143" s="15" t="s">
        <v>128</v>
      </c>
      <c r="AW143" s="15" t="s">
        <v>35</v>
      </c>
      <c r="AX143" s="15" t="s">
        <v>79</v>
      </c>
      <c r="AY143" s="273" t="s">
        <v>118</v>
      </c>
    </row>
    <row r="144" s="16" customFormat="1">
      <c r="A144" s="16"/>
      <c r="B144" s="274"/>
      <c r="C144" s="275"/>
      <c r="D144" s="237" t="s">
        <v>181</v>
      </c>
      <c r="E144" s="276" t="s">
        <v>1</v>
      </c>
      <c r="F144" s="277" t="s">
        <v>193</v>
      </c>
      <c r="G144" s="275"/>
      <c r="H144" s="278">
        <v>7432.6999999999998</v>
      </c>
      <c r="I144" s="279"/>
      <c r="J144" s="275"/>
      <c r="K144" s="275"/>
      <c r="L144" s="280"/>
      <c r="M144" s="281"/>
      <c r="N144" s="282"/>
      <c r="O144" s="282"/>
      <c r="P144" s="282"/>
      <c r="Q144" s="282"/>
      <c r="R144" s="282"/>
      <c r="S144" s="282"/>
      <c r="T144" s="283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84" t="s">
        <v>181</v>
      </c>
      <c r="AU144" s="284" t="s">
        <v>89</v>
      </c>
      <c r="AV144" s="16" t="s">
        <v>132</v>
      </c>
      <c r="AW144" s="16" t="s">
        <v>35</v>
      </c>
      <c r="AX144" s="16" t="s">
        <v>87</v>
      </c>
      <c r="AY144" s="284" t="s">
        <v>118</v>
      </c>
    </row>
    <row r="145" s="2" customFormat="1" ht="16.5" customHeight="1">
      <c r="A145" s="39"/>
      <c r="B145" s="40"/>
      <c r="C145" s="211" t="s">
        <v>89</v>
      </c>
      <c r="D145" s="211" t="s">
        <v>119</v>
      </c>
      <c r="E145" s="212" t="s">
        <v>194</v>
      </c>
      <c r="F145" s="213" t="s">
        <v>195</v>
      </c>
      <c r="G145" s="214" t="s">
        <v>147</v>
      </c>
      <c r="H145" s="215">
        <v>45</v>
      </c>
      <c r="I145" s="216"/>
      <c r="J145" s="217">
        <f>ROUND(I145*H145,2)</f>
        <v>0</v>
      </c>
      <c r="K145" s="213" t="s">
        <v>1</v>
      </c>
      <c r="L145" s="45"/>
      <c r="M145" s="218" t="s">
        <v>1</v>
      </c>
      <c r="N145" s="219" t="s">
        <v>44</v>
      </c>
      <c r="O145" s="92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2" t="s">
        <v>132</v>
      </c>
      <c r="AT145" s="222" t="s">
        <v>119</v>
      </c>
      <c r="AU145" s="222" t="s">
        <v>89</v>
      </c>
      <c r="AY145" s="18" t="s">
        <v>118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8" t="s">
        <v>87</v>
      </c>
      <c r="BK145" s="223">
        <f>ROUND(I145*H145,2)</f>
        <v>0</v>
      </c>
      <c r="BL145" s="18" t="s">
        <v>132</v>
      </c>
      <c r="BM145" s="222" t="s">
        <v>196</v>
      </c>
    </row>
    <row r="146" s="2" customFormat="1">
      <c r="A146" s="39"/>
      <c r="B146" s="40"/>
      <c r="C146" s="41"/>
      <c r="D146" s="237" t="s">
        <v>179</v>
      </c>
      <c r="E146" s="41"/>
      <c r="F146" s="238" t="s">
        <v>180</v>
      </c>
      <c r="G146" s="41"/>
      <c r="H146" s="41"/>
      <c r="I146" s="239"/>
      <c r="J146" s="41"/>
      <c r="K146" s="41"/>
      <c r="L146" s="45"/>
      <c r="M146" s="240"/>
      <c r="N146" s="241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179</v>
      </c>
      <c r="AU146" s="18" t="s">
        <v>89</v>
      </c>
    </row>
    <row r="147" s="13" customFormat="1">
      <c r="A147" s="13"/>
      <c r="B147" s="242"/>
      <c r="C147" s="243"/>
      <c r="D147" s="237" t="s">
        <v>181</v>
      </c>
      <c r="E147" s="244" t="s">
        <v>1</v>
      </c>
      <c r="F147" s="245" t="s">
        <v>197</v>
      </c>
      <c r="G147" s="243"/>
      <c r="H147" s="244" t="s">
        <v>1</v>
      </c>
      <c r="I147" s="246"/>
      <c r="J147" s="243"/>
      <c r="K147" s="243"/>
      <c r="L147" s="247"/>
      <c r="M147" s="248"/>
      <c r="N147" s="249"/>
      <c r="O147" s="249"/>
      <c r="P147" s="249"/>
      <c r="Q147" s="249"/>
      <c r="R147" s="249"/>
      <c r="S147" s="249"/>
      <c r="T147" s="25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1" t="s">
        <v>181</v>
      </c>
      <c r="AU147" s="251" t="s">
        <v>89</v>
      </c>
      <c r="AV147" s="13" t="s">
        <v>87</v>
      </c>
      <c r="AW147" s="13" t="s">
        <v>35</v>
      </c>
      <c r="AX147" s="13" t="s">
        <v>79</v>
      </c>
      <c r="AY147" s="251" t="s">
        <v>118</v>
      </c>
    </row>
    <row r="148" s="13" customFormat="1">
      <c r="A148" s="13"/>
      <c r="B148" s="242"/>
      <c r="C148" s="243"/>
      <c r="D148" s="237" t="s">
        <v>181</v>
      </c>
      <c r="E148" s="244" t="s">
        <v>1</v>
      </c>
      <c r="F148" s="245" t="s">
        <v>198</v>
      </c>
      <c r="G148" s="243"/>
      <c r="H148" s="244" t="s">
        <v>1</v>
      </c>
      <c r="I148" s="246"/>
      <c r="J148" s="243"/>
      <c r="K148" s="243"/>
      <c r="L148" s="247"/>
      <c r="M148" s="248"/>
      <c r="N148" s="249"/>
      <c r="O148" s="249"/>
      <c r="P148" s="249"/>
      <c r="Q148" s="249"/>
      <c r="R148" s="249"/>
      <c r="S148" s="249"/>
      <c r="T148" s="25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1" t="s">
        <v>181</v>
      </c>
      <c r="AU148" s="251" t="s">
        <v>89</v>
      </c>
      <c r="AV148" s="13" t="s">
        <v>87</v>
      </c>
      <c r="AW148" s="13" t="s">
        <v>35</v>
      </c>
      <c r="AX148" s="13" t="s">
        <v>79</v>
      </c>
      <c r="AY148" s="251" t="s">
        <v>118</v>
      </c>
    </row>
    <row r="149" s="14" customFormat="1">
      <c r="A149" s="14"/>
      <c r="B149" s="252"/>
      <c r="C149" s="253"/>
      <c r="D149" s="237" t="s">
        <v>181</v>
      </c>
      <c r="E149" s="254" t="s">
        <v>1</v>
      </c>
      <c r="F149" s="255" t="s">
        <v>199</v>
      </c>
      <c r="G149" s="253"/>
      <c r="H149" s="256">
        <v>45</v>
      </c>
      <c r="I149" s="257"/>
      <c r="J149" s="253"/>
      <c r="K149" s="253"/>
      <c r="L149" s="258"/>
      <c r="M149" s="259"/>
      <c r="N149" s="260"/>
      <c r="O149" s="260"/>
      <c r="P149" s="260"/>
      <c r="Q149" s="260"/>
      <c r="R149" s="260"/>
      <c r="S149" s="260"/>
      <c r="T149" s="26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2" t="s">
        <v>181</v>
      </c>
      <c r="AU149" s="262" t="s">
        <v>89</v>
      </c>
      <c r="AV149" s="14" t="s">
        <v>89</v>
      </c>
      <c r="AW149" s="14" t="s">
        <v>35</v>
      </c>
      <c r="AX149" s="14" t="s">
        <v>87</v>
      </c>
      <c r="AY149" s="262" t="s">
        <v>118</v>
      </c>
    </row>
    <row r="150" s="2" customFormat="1" ht="16.5" customHeight="1">
      <c r="A150" s="39"/>
      <c r="B150" s="40"/>
      <c r="C150" s="211" t="s">
        <v>128</v>
      </c>
      <c r="D150" s="211" t="s">
        <v>119</v>
      </c>
      <c r="E150" s="212" t="s">
        <v>200</v>
      </c>
      <c r="F150" s="213" t="s">
        <v>201</v>
      </c>
      <c r="G150" s="214" t="s">
        <v>147</v>
      </c>
      <c r="H150" s="215">
        <v>45</v>
      </c>
      <c r="I150" s="216"/>
      <c r="J150" s="217">
        <f>ROUND(I150*H150,2)</f>
        <v>0</v>
      </c>
      <c r="K150" s="213" t="s">
        <v>1</v>
      </c>
      <c r="L150" s="45"/>
      <c r="M150" s="218" t="s">
        <v>1</v>
      </c>
      <c r="N150" s="219" t="s">
        <v>44</v>
      </c>
      <c r="O150" s="92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2" t="s">
        <v>132</v>
      </c>
      <c r="AT150" s="222" t="s">
        <v>119</v>
      </c>
      <c r="AU150" s="222" t="s">
        <v>89</v>
      </c>
      <c r="AY150" s="18" t="s">
        <v>118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8" t="s">
        <v>87</v>
      </c>
      <c r="BK150" s="223">
        <f>ROUND(I150*H150,2)</f>
        <v>0</v>
      </c>
      <c r="BL150" s="18" t="s">
        <v>132</v>
      </c>
      <c r="BM150" s="222" t="s">
        <v>202</v>
      </c>
    </row>
    <row r="151" s="2" customFormat="1">
      <c r="A151" s="39"/>
      <c r="B151" s="40"/>
      <c r="C151" s="41"/>
      <c r="D151" s="237" t="s">
        <v>179</v>
      </c>
      <c r="E151" s="41"/>
      <c r="F151" s="238" t="s">
        <v>180</v>
      </c>
      <c r="G151" s="41"/>
      <c r="H151" s="41"/>
      <c r="I151" s="239"/>
      <c r="J151" s="41"/>
      <c r="K151" s="41"/>
      <c r="L151" s="45"/>
      <c r="M151" s="240"/>
      <c r="N151" s="241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179</v>
      </c>
      <c r="AU151" s="18" t="s">
        <v>89</v>
      </c>
    </row>
    <row r="152" s="13" customFormat="1">
      <c r="A152" s="13"/>
      <c r="B152" s="242"/>
      <c r="C152" s="243"/>
      <c r="D152" s="237" t="s">
        <v>181</v>
      </c>
      <c r="E152" s="244" t="s">
        <v>1</v>
      </c>
      <c r="F152" s="245" t="s">
        <v>197</v>
      </c>
      <c r="G152" s="243"/>
      <c r="H152" s="244" t="s">
        <v>1</v>
      </c>
      <c r="I152" s="246"/>
      <c r="J152" s="243"/>
      <c r="K152" s="243"/>
      <c r="L152" s="247"/>
      <c r="M152" s="248"/>
      <c r="N152" s="249"/>
      <c r="O152" s="249"/>
      <c r="P152" s="249"/>
      <c r="Q152" s="249"/>
      <c r="R152" s="249"/>
      <c r="S152" s="249"/>
      <c r="T152" s="25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1" t="s">
        <v>181</v>
      </c>
      <c r="AU152" s="251" t="s">
        <v>89</v>
      </c>
      <c r="AV152" s="13" t="s">
        <v>87</v>
      </c>
      <c r="AW152" s="13" t="s">
        <v>35</v>
      </c>
      <c r="AX152" s="13" t="s">
        <v>79</v>
      </c>
      <c r="AY152" s="251" t="s">
        <v>118</v>
      </c>
    </row>
    <row r="153" s="13" customFormat="1">
      <c r="A153" s="13"/>
      <c r="B153" s="242"/>
      <c r="C153" s="243"/>
      <c r="D153" s="237" t="s">
        <v>181</v>
      </c>
      <c r="E153" s="244" t="s">
        <v>1</v>
      </c>
      <c r="F153" s="245" t="s">
        <v>198</v>
      </c>
      <c r="G153" s="243"/>
      <c r="H153" s="244" t="s">
        <v>1</v>
      </c>
      <c r="I153" s="246"/>
      <c r="J153" s="243"/>
      <c r="K153" s="243"/>
      <c r="L153" s="247"/>
      <c r="M153" s="248"/>
      <c r="N153" s="249"/>
      <c r="O153" s="249"/>
      <c r="P153" s="249"/>
      <c r="Q153" s="249"/>
      <c r="R153" s="249"/>
      <c r="S153" s="249"/>
      <c r="T153" s="25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1" t="s">
        <v>181</v>
      </c>
      <c r="AU153" s="251" t="s">
        <v>89</v>
      </c>
      <c r="AV153" s="13" t="s">
        <v>87</v>
      </c>
      <c r="AW153" s="13" t="s">
        <v>35</v>
      </c>
      <c r="AX153" s="13" t="s">
        <v>79</v>
      </c>
      <c r="AY153" s="251" t="s">
        <v>118</v>
      </c>
    </row>
    <row r="154" s="14" customFormat="1">
      <c r="A154" s="14"/>
      <c r="B154" s="252"/>
      <c r="C154" s="253"/>
      <c r="D154" s="237" t="s">
        <v>181</v>
      </c>
      <c r="E154" s="254" t="s">
        <v>1</v>
      </c>
      <c r="F154" s="255" t="s">
        <v>199</v>
      </c>
      <c r="G154" s="253"/>
      <c r="H154" s="256">
        <v>45</v>
      </c>
      <c r="I154" s="257"/>
      <c r="J154" s="253"/>
      <c r="K154" s="253"/>
      <c r="L154" s="258"/>
      <c r="M154" s="259"/>
      <c r="N154" s="260"/>
      <c r="O154" s="260"/>
      <c r="P154" s="260"/>
      <c r="Q154" s="260"/>
      <c r="R154" s="260"/>
      <c r="S154" s="260"/>
      <c r="T154" s="26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2" t="s">
        <v>181</v>
      </c>
      <c r="AU154" s="262" t="s">
        <v>89</v>
      </c>
      <c r="AV154" s="14" t="s">
        <v>89</v>
      </c>
      <c r="AW154" s="14" t="s">
        <v>35</v>
      </c>
      <c r="AX154" s="14" t="s">
        <v>87</v>
      </c>
      <c r="AY154" s="262" t="s">
        <v>118</v>
      </c>
    </row>
    <row r="155" s="2" customFormat="1" ht="24.15" customHeight="1">
      <c r="A155" s="39"/>
      <c r="B155" s="40"/>
      <c r="C155" s="211" t="s">
        <v>132</v>
      </c>
      <c r="D155" s="211" t="s">
        <v>119</v>
      </c>
      <c r="E155" s="212" t="s">
        <v>203</v>
      </c>
      <c r="F155" s="213" t="s">
        <v>204</v>
      </c>
      <c r="G155" s="214" t="s">
        <v>176</v>
      </c>
      <c r="H155" s="215">
        <v>3439</v>
      </c>
      <c r="I155" s="216"/>
      <c r="J155" s="217">
        <f>ROUND(I155*H155,2)</f>
        <v>0</v>
      </c>
      <c r="K155" s="213" t="s">
        <v>177</v>
      </c>
      <c r="L155" s="45"/>
      <c r="M155" s="218" t="s">
        <v>1</v>
      </c>
      <c r="N155" s="219" t="s">
        <v>44</v>
      </c>
      <c r="O155" s="92"/>
      <c r="P155" s="220">
        <f>O155*H155</f>
        <v>0</v>
      </c>
      <c r="Q155" s="220">
        <v>0</v>
      </c>
      <c r="R155" s="220">
        <f>Q155*H155</f>
        <v>0</v>
      </c>
      <c r="S155" s="220">
        <v>0.57999999999999996</v>
      </c>
      <c r="T155" s="221">
        <f>S155*H155</f>
        <v>1994.6199999999999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2" t="s">
        <v>132</v>
      </c>
      <c r="AT155" s="222" t="s">
        <v>119</v>
      </c>
      <c r="AU155" s="222" t="s">
        <v>89</v>
      </c>
      <c r="AY155" s="18" t="s">
        <v>118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8" t="s">
        <v>87</v>
      </c>
      <c r="BK155" s="223">
        <f>ROUND(I155*H155,2)</f>
        <v>0</v>
      </c>
      <c r="BL155" s="18" t="s">
        <v>132</v>
      </c>
      <c r="BM155" s="222" t="s">
        <v>205</v>
      </c>
    </row>
    <row r="156" s="2" customFormat="1">
      <c r="A156" s="39"/>
      <c r="B156" s="40"/>
      <c r="C156" s="41"/>
      <c r="D156" s="237" t="s">
        <v>179</v>
      </c>
      <c r="E156" s="41"/>
      <c r="F156" s="238" t="s">
        <v>180</v>
      </c>
      <c r="G156" s="41"/>
      <c r="H156" s="41"/>
      <c r="I156" s="239"/>
      <c r="J156" s="41"/>
      <c r="K156" s="41"/>
      <c r="L156" s="45"/>
      <c r="M156" s="240"/>
      <c r="N156" s="241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179</v>
      </c>
      <c r="AU156" s="18" t="s">
        <v>89</v>
      </c>
    </row>
    <row r="157" s="14" customFormat="1">
      <c r="A157" s="14"/>
      <c r="B157" s="252"/>
      <c r="C157" s="253"/>
      <c r="D157" s="237" t="s">
        <v>181</v>
      </c>
      <c r="E157" s="254" t="s">
        <v>1</v>
      </c>
      <c r="F157" s="255" t="s">
        <v>206</v>
      </c>
      <c r="G157" s="253"/>
      <c r="H157" s="256">
        <v>3439</v>
      </c>
      <c r="I157" s="257"/>
      <c r="J157" s="253"/>
      <c r="K157" s="253"/>
      <c r="L157" s="258"/>
      <c r="M157" s="259"/>
      <c r="N157" s="260"/>
      <c r="O157" s="260"/>
      <c r="P157" s="260"/>
      <c r="Q157" s="260"/>
      <c r="R157" s="260"/>
      <c r="S157" s="260"/>
      <c r="T157" s="26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2" t="s">
        <v>181</v>
      </c>
      <c r="AU157" s="262" t="s">
        <v>89</v>
      </c>
      <c r="AV157" s="14" t="s">
        <v>89</v>
      </c>
      <c r="AW157" s="14" t="s">
        <v>35</v>
      </c>
      <c r="AX157" s="14" t="s">
        <v>87</v>
      </c>
      <c r="AY157" s="262" t="s">
        <v>118</v>
      </c>
    </row>
    <row r="158" s="2" customFormat="1" ht="24.15" customHeight="1">
      <c r="A158" s="39"/>
      <c r="B158" s="40"/>
      <c r="C158" s="211" t="s">
        <v>117</v>
      </c>
      <c r="D158" s="211" t="s">
        <v>119</v>
      </c>
      <c r="E158" s="212" t="s">
        <v>207</v>
      </c>
      <c r="F158" s="213" t="s">
        <v>208</v>
      </c>
      <c r="G158" s="214" t="s">
        <v>176</v>
      </c>
      <c r="H158" s="215">
        <v>3439</v>
      </c>
      <c r="I158" s="216"/>
      <c r="J158" s="217">
        <f>ROUND(I158*H158,2)</f>
        <v>0</v>
      </c>
      <c r="K158" s="213" t="s">
        <v>177</v>
      </c>
      <c r="L158" s="45"/>
      <c r="M158" s="218" t="s">
        <v>1</v>
      </c>
      <c r="N158" s="219" t="s">
        <v>44</v>
      </c>
      <c r="O158" s="92"/>
      <c r="P158" s="220">
        <f>O158*H158</f>
        <v>0</v>
      </c>
      <c r="Q158" s="220">
        <v>0</v>
      </c>
      <c r="R158" s="220">
        <f>Q158*H158</f>
        <v>0</v>
      </c>
      <c r="S158" s="220">
        <v>0.22</v>
      </c>
      <c r="T158" s="221">
        <f>S158*H158</f>
        <v>756.58000000000004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2" t="s">
        <v>132</v>
      </c>
      <c r="AT158" s="222" t="s">
        <v>119</v>
      </c>
      <c r="AU158" s="222" t="s">
        <v>89</v>
      </c>
      <c r="AY158" s="18" t="s">
        <v>118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8" t="s">
        <v>87</v>
      </c>
      <c r="BK158" s="223">
        <f>ROUND(I158*H158,2)</f>
        <v>0</v>
      </c>
      <c r="BL158" s="18" t="s">
        <v>132</v>
      </c>
      <c r="BM158" s="222" t="s">
        <v>209</v>
      </c>
    </row>
    <row r="159" s="2" customFormat="1">
      <c r="A159" s="39"/>
      <c r="B159" s="40"/>
      <c r="C159" s="41"/>
      <c r="D159" s="237" t="s">
        <v>179</v>
      </c>
      <c r="E159" s="41"/>
      <c r="F159" s="238" t="s">
        <v>180</v>
      </c>
      <c r="G159" s="41"/>
      <c r="H159" s="41"/>
      <c r="I159" s="239"/>
      <c r="J159" s="41"/>
      <c r="K159" s="41"/>
      <c r="L159" s="45"/>
      <c r="M159" s="240"/>
      <c r="N159" s="241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179</v>
      </c>
      <c r="AU159" s="18" t="s">
        <v>89</v>
      </c>
    </row>
    <row r="160" s="14" customFormat="1">
      <c r="A160" s="14"/>
      <c r="B160" s="252"/>
      <c r="C160" s="253"/>
      <c r="D160" s="237" t="s">
        <v>181</v>
      </c>
      <c r="E160" s="254" t="s">
        <v>1</v>
      </c>
      <c r="F160" s="255" t="s">
        <v>210</v>
      </c>
      <c r="G160" s="253"/>
      <c r="H160" s="256">
        <v>3439</v>
      </c>
      <c r="I160" s="257"/>
      <c r="J160" s="253"/>
      <c r="K160" s="253"/>
      <c r="L160" s="258"/>
      <c r="M160" s="259"/>
      <c r="N160" s="260"/>
      <c r="O160" s="260"/>
      <c r="P160" s="260"/>
      <c r="Q160" s="260"/>
      <c r="R160" s="260"/>
      <c r="S160" s="260"/>
      <c r="T160" s="26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2" t="s">
        <v>181</v>
      </c>
      <c r="AU160" s="262" t="s">
        <v>89</v>
      </c>
      <c r="AV160" s="14" t="s">
        <v>89</v>
      </c>
      <c r="AW160" s="14" t="s">
        <v>35</v>
      </c>
      <c r="AX160" s="14" t="s">
        <v>87</v>
      </c>
      <c r="AY160" s="262" t="s">
        <v>118</v>
      </c>
    </row>
    <row r="161" s="2" customFormat="1" ht="33" customHeight="1">
      <c r="A161" s="39"/>
      <c r="B161" s="40"/>
      <c r="C161" s="211" t="s">
        <v>140</v>
      </c>
      <c r="D161" s="211" t="s">
        <v>119</v>
      </c>
      <c r="E161" s="212" t="s">
        <v>211</v>
      </c>
      <c r="F161" s="213" t="s">
        <v>212</v>
      </c>
      <c r="G161" s="214" t="s">
        <v>176</v>
      </c>
      <c r="H161" s="215">
        <v>26</v>
      </c>
      <c r="I161" s="216"/>
      <c r="J161" s="217">
        <f>ROUND(I161*H161,2)</f>
        <v>0</v>
      </c>
      <c r="K161" s="213" t="s">
        <v>177</v>
      </c>
      <c r="L161" s="45"/>
      <c r="M161" s="218" t="s">
        <v>1</v>
      </c>
      <c r="N161" s="219" t="s">
        <v>44</v>
      </c>
      <c r="O161" s="92"/>
      <c r="P161" s="220">
        <f>O161*H161</f>
        <v>0</v>
      </c>
      <c r="Q161" s="220">
        <v>4.0000000000000003E-05</v>
      </c>
      <c r="R161" s="220">
        <f>Q161*H161</f>
        <v>0.0010400000000000001</v>
      </c>
      <c r="S161" s="220">
        <v>0.091999999999999998</v>
      </c>
      <c r="T161" s="221">
        <f>S161*H161</f>
        <v>2.3919999999999999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2" t="s">
        <v>132</v>
      </c>
      <c r="AT161" s="222" t="s">
        <v>119</v>
      </c>
      <c r="AU161" s="222" t="s">
        <v>89</v>
      </c>
      <c r="AY161" s="18" t="s">
        <v>118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8" t="s">
        <v>87</v>
      </c>
      <c r="BK161" s="223">
        <f>ROUND(I161*H161,2)</f>
        <v>0</v>
      </c>
      <c r="BL161" s="18" t="s">
        <v>132</v>
      </c>
      <c r="BM161" s="222" t="s">
        <v>213</v>
      </c>
    </row>
    <row r="162" s="2" customFormat="1">
      <c r="A162" s="39"/>
      <c r="B162" s="40"/>
      <c r="C162" s="41"/>
      <c r="D162" s="237" t="s">
        <v>179</v>
      </c>
      <c r="E162" s="41"/>
      <c r="F162" s="238" t="s">
        <v>180</v>
      </c>
      <c r="G162" s="41"/>
      <c r="H162" s="41"/>
      <c r="I162" s="239"/>
      <c r="J162" s="41"/>
      <c r="K162" s="41"/>
      <c r="L162" s="45"/>
      <c r="M162" s="240"/>
      <c r="N162" s="241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179</v>
      </c>
      <c r="AU162" s="18" t="s">
        <v>89</v>
      </c>
    </row>
    <row r="163" s="14" customFormat="1">
      <c r="A163" s="14"/>
      <c r="B163" s="252"/>
      <c r="C163" s="253"/>
      <c r="D163" s="237" t="s">
        <v>181</v>
      </c>
      <c r="E163" s="254" t="s">
        <v>1</v>
      </c>
      <c r="F163" s="255" t="s">
        <v>214</v>
      </c>
      <c r="G163" s="253"/>
      <c r="H163" s="256">
        <v>21</v>
      </c>
      <c r="I163" s="257"/>
      <c r="J163" s="253"/>
      <c r="K163" s="253"/>
      <c r="L163" s="258"/>
      <c r="M163" s="259"/>
      <c r="N163" s="260"/>
      <c r="O163" s="260"/>
      <c r="P163" s="260"/>
      <c r="Q163" s="260"/>
      <c r="R163" s="260"/>
      <c r="S163" s="260"/>
      <c r="T163" s="26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2" t="s">
        <v>181</v>
      </c>
      <c r="AU163" s="262" t="s">
        <v>89</v>
      </c>
      <c r="AV163" s="14" t="s">
        <v>89</v>
      </c>
      <c r="AW163" s="14" t="s">
        <v>35</v>
      </c>
      <c r="AX163" s="14" t="s">
        <v>79</v>
      </c>
      <c r="AY163" s="262" t="s">
        <v>118</v>
      </c>
    </row>
    <row r="164" s="14" customFormat="1">
      <c r="A164" s="14"/>
      <c r="B164" s="252"/>
      <c r="C164" s="253"/>
      <c r="D164" s="237" t="s">
        <v>181</v>
      </c>
      <c r="E164" s="254" t="s">
        <v>1</v>
      </c>
      <c r="F164" s="255" t="s">
        <v>215</v>
      </c>
      <c r="G164" s="253"/>
      <c r="H164" s="256">
        <v>5</v>
      </c>
      <c r="I164" s="257"/>
      <c r="J164" s="253"/>
      <c r="K164" s="253"/>
      <c r="L164" s="258"/>
      <c r="M164" s="259"/>
      <c r="N164" s="260"/>
      <c r="O164" s="260"/>
      <c r="P164" s="260"/>
      <c r="Q164" s="260"/>
      <c r="R164" s="260"/>
      <c r="S164" s="260"/>
      <c r="T164" s="26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2" t="s">
        <v>181</v>
      </c>
      <c r="AU164" s="262" t="s">
        <v>89</v>
      </c>
      <c r="AV164" s="14" t="s">
        <v>89</v>
      </c>
      <c r="AW164" s="14" t="s">
        <v>35</v>
      </c>
      <c r="AX164" s="14" t="s">
        <v>79</v>
      </c>
      <c r="AY164" s="262" t="s">
        <v>118</v>
      </c>
    </row>
    <row r="165" s="16" customFormat="1">
      <c r="A165" s="16"/>
      <c r="B165" s="274"/>
      <c r="C165" s="275"/>
      <c r="D165" s="237" t="s">
        <v>181</v>
      </c>
      <c r="E165" s="276" t="s">
        <v>1</v>
      </c>
      <c r="F165" s="277" t="s">
        <v>193</v>
      </c>
      <c r="G165" s="275"/>
      <c r="H165" s="278">
        <v>26</v>
      </c>
      <c r="I165" s="279"/>
      <c r="J165" s="275"/>
      <c r="K165" s="275"/>
      <c r="L165" s="280"/>
      <c r="M165" s="281"/>
      <c r="N165" s="282"/>
      <c r="O165" s="282"/>
      <c r="P165" s="282"/>
      <c r="Q165" s="282"/>
      <c r="R165" s="282"/>
      <c r="S165" s="282"/>
      <c r="T165" s="283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84" t="s">
        <v>181</v>
      </c>
      <c r="AU165" s="284" t="s">
        <v>89</v>
      </c>
      <c r="AV165" s="16" t="s">
        <v>132</v>
      </c>
      <c r="AW165" s="16" t="s">
        <v>35</v>
      </c>
      <c r="AX165" s="16" t="s">
        <v>87</v>
      </c>
      <c r="AY165" s="284" t="s">
        <v>118</v>
      </c>
    </row>
    <row r="166" s="2" customFormat="1" ht="24.15" customHeight="1">
      <c r="A166" s="39"/>
      <c r="B166" s="40"/>
      <c r="C166" s="211" t="s">
        <v>144</v>
      </c>
      <c r="D166" s="211" t="s">
        <v>119</v>
      </c>
      <c r="E166" s="212" t="s">
        <v>216</v>
      </c>
      <c r="F166" s="213" t="s">
        <v>217</v>
      </c>
      <c r="G166" s="214" t="s">
        <v>176</v>
      </c>
      <c r="H166" s="215">
        <v>7179</v>
      </c>
      <c r="I166" s="216"/>
      <c r="J166" s="217">
        <f>ROUND(I166*H166,2)</f>
        <v>0</v>
      </c>
      <c r="K166" s="213" t="s">
        <v>177</v>
      </c>
      <c r="L166" s="45"/>
      <c r="M166" s="218" t="s">
        <v>1</v>
      </c>
      <c r="N166" s="219" t="s">
        <v>44</v>
      </c>
      <c r="O166" s="92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2" t="s">
        <v>132</v>
      </c>
      <c r="AT166" s="222" t="s">
        <v>119</v>
      </c>
      <c r="AU166" s="222" t="s">
        <v>89</v>
      </c>
      <c r="AY166" s="18" t="s">
        <v>118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8" t="s">
        <v>87</v>
      </c>
      <c r="BK166" s="223">
        <f>ROUND(I166*H166,2)</f>
        <v>0</v>
      </c>
      <c r="BL166" s="18" t="s">
        <v>132</v>
      </c>
      <c r="BM166" s="222" t="s">
        <v>218</v>
      </c>
    </row>
    <row r="167" s="2" customFormat="1">
      <c r="A167" s="39"/>
      <c r="B167" s="40"/>
      <c r="C167" s="41"/>
      <c r="D167" s="237" t="s">
        <v>179</v>
      </c>
      <c r="E167" s="41"/>
      <c r="F167" s="238" t="s">
        <v>180</v>
      </c>
      <c r="G167" s="41"/>
      <c r="H167" s="41"/>
      <c r="I167" s="239"/>
      <c r="J167" s="41"/>
      <c r="K167" s="41"/>
      <c r="L167" s="45"/>
      <c r="M167" s="240"/>
      <c r="N167" s="241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179</v>
      </c>
      <c r="AU167" s="18" t="s">
        <v>89</v>
      </c>
    </row>
    <row r="168" s="13" customFormat="1">
      <c r="A168" s="13"/>
      <c r="B168" s="242"/>
      <c r="C168" s="243"/>
      <c r="D168" s="237" t="s">
        <v>181</v>
      </c>
      <c r="E168" s="244" t="s">
        <v>1</v>
      </c>
      <c r="F168" s="245" t="s">
        <v>219</v>
      </c>
      <c r="G168" s="243"/>
      <c r="H168" s="244" t="s">
        <v>1</v>
      </c>
      <c r="I168" s="246"/>
      <c r="J168" s="243"/>
      <c r="K168" s="243"/>
      <c r="L168" s="247"/>
      <c r="M168" s="248"/>
      <c r="N168" s="249"/>
      <c r="O168" s="249"/>
      <c r="P168" s="249"/>
      <c r="Q168" s="249"/>
      <c r="R168" s="249"/>
      <c r="S168" s="249"/>
      <c r="T168" s="25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1" t="s">
        <v>181</v>
      </c>
      <c r="AU168" s="251" t="s">
        <v>89</v>
      </c>
      <c r="AV168" s="13" t="s">
        <v>87</v>
      </c>
      <c r="AW168" s="13" t="s">
        <v>35</v>
      </c>
      <c r="AX168" s="13" t="s">
        <v>79</v>
      </c>
      <c r="AY168" s="251" t="s">
        <v>118</v>
      </c>
    </row>
    <row r="169" s="14" customFormat="1">
      <c r="A169" s="14"/>
      <c r="B169" s="252"/>
      <c r="C169" s="253"/>
      <c r="D169" s="237" t="s">
        <v>181</v>
      </c>
      <c r="E169" s="254" t="s">
        <v>1</v>
      </c>
      <c r="F169" s="255" t="s">
        <v>220</v>
      </c>
      <c r="G169" s="253"/>
      <c r="H169" s="256">
        <v>7179</v>
      </c>
      <c r="I169" s="257"/>
      <c r="J169" s="253"/>
      <c r="K169" s="253"/>
      <c r="L169" s="258"/>
      <c r="M169" s="259"/>
      <c r="N169" s="260"/>
      <c r="O169" s="260"/>
      <c r="P169" s="260"/>
      <c r="Q169" s="260"/>
      <c r="R169" s="260"/>
      <c r="S169" s="260"/>
      <c r="T169" s="26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2" t="s">
        <v>181</v>
      </c>
      <c r="AU169" s="262" t="s">
        <v>89</v>
      </c>
      <c r="AV169" s="14" t="s">
        <v>89</v>
      </c>
      <c r="AW169" s="14" t="s">
        <v>35</v>
      </c>
      <c r="AX169" s="14" t="s">
        <v>87</v>
      </c>
      <c r="AY169" s="262" t="s">
        <v>118</v>
      </c>
    </row>
    <row r="170" s="2" customFormat="1" ht="33" customHeight="1">
      <c r="A170" s="39"/>
      <c r="B170" s="40"/>
      <c r="C170" s="211" t="s">
        <v>149</v>
      </c>
      <c r="D170" s="211" t="s">
        <v>119</v>
      </c>
      <c r="E170" s="212" t="s">
        <v>221</v>
      </c>
      <c r="F170" s="213" t="s">
        <v>222</v>
      </c>
      <c r="G170" s="214" t="s">
        <v>223</v>
      </c>
      <c r="H170" s="215">
        <v>626.25999999999999</v>
      </c>
      <c r="I170" s="216"/>
      <c r="J170" s="217">
        <f>ROUND(I170*H170,2)</f>
        <v>0</v>
      </c>
      <c r="K170" s="213" t="s">
        <v>177</v>
      </c>
      <c r="L170" s="45"/>
      <c r="M170" s="218" t="s">
        <v>1</v>
      </c>
      <c r="N170" s="219" t="s">
        <v>44</v>
      </c>
      <c r="O170" s="92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2" t="s">
        <v>132</v>
      </c>
      <c r="AT170" s="222" t="s">
        <v>119</v>
      </c>
      <c r="AU170" s="222" t="s">
        <v>89</v>
      </c>
      <c r="AY170" s="18" t="s">
        <v>118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8" t="s">
        <v>87</v>
      </c>
      <c r="BK170" s="223">
        <f>ROUND(I170*H170,2)</f>
        <v>0</v>
      </c>
      <c r="BL170" s="18" t="s">
        <v>132</v>
      </c>
      <c r="BM170" s="222" t="s">
        <v>224</v>
      </c>
    </row>
    <row r="171" s="2" customFormat="1">
      <c r="A171" s="39"/>
      <c r="B171" s="40"/>
      <c r="C171" s="41"/>
      <c r="D171" s="237" t="s">
        <v>179</v>
      </c>
      <c r="E171" s="41"/>
      <c r="F171" s="238" t="s">
        <v>180</v>
      </c>
      <c r="G171" s="41"/>
      <c r="H171" s="41"/>
      <c r="I171" s="239"/>
      <c r="J171" s="41"/>
      <c r="K171" s="41"/>
      <c r="L171" s="45"/>
      <c r="M171" s="240"/>
      <c r="N171" s="241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179</v>
      </c>
      <c r="AU171" s="18" t="s">
        <v>89</v>
      </c>
    </row>
    <row r="172" s="13" customFormat="1">
      <c r="A172" s="13"/>
      <c r="B172" s="242"/>
      <c r="C172" s="243"/>
      <c r="D172" s="237" t="s">
        <v>181</v>
      </c>
      <c r="E172" s="244" t="s">
        <v>1</v>
      </c>
      <c r="F172" s="245" t="s">
        <v>225</v>
      </c>
      <c r="G172" s="243"/>
      <c r="H172" s="244" t="s">
        <v>1</v>
      </c>
      <c r="I172" s="246"/>
      <c r="J172" s="243"/>
      <c r="K172" s="243"/>
      <c r="L172" s="247"/>
      <c r="M172" s="248"/>
      <c r="N172" s="249"/>
      <c r="O172" s="249"/>
      <c r="P172" s="249"/>
      <c r="Q172" s="249"/>
      <c r="R172" s="249"/>
      <c r="S172" s="249"/>
      <c r="T172" s="25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1" t="s">
        <v>181</v>
      </c>
      <c r="AU172" s="251" t="s">
        <v>89</v>
      </c>
      <c r="AV172" s="13" t="s">
        <v>87</v>
      </c>
      <c r="AW172" s="13" t="s">
        <v>35</v>
      </c>
      <c r="AX172" s="13" t="s">
        <v>79</v>
      </c>
      <c r="AY172" s="251" t="s">
        <v>118</v>
      </c>
    </row>
    <row r="173" s="14" customFormat="1">
      <c r="A173" s="14"/>
      <c r="B173" s="252"/>
      <c r="C173" s="253"/>
      <c r="D173" s="237" t="s">
        <v>181</v>
      </c>
      <c r="E173" s="254" t="s">
        <v>1</v>
      </c>
      <c r="F173" s="255" t="s">
        <v>226</v>
      </c>
      <c r="G173" s="253"/>
      <c r="H173" s="256">
        <v>604.65999999999997</v>
      </c>
      <c r="I173" s="257"/>
      <c r="J173" s="253"/>
      <c r="K173" s="253"/>
      <c r="L173" s="258"/>
      <c r="M173" s="259"/>
      <c r="N173" s="260"/>
      <c r="O173" s="260"/>
      <c r="P173" s="260"/>
      <c r="Q173" s="260"/>
      <c r="R173" s="260"/>
      <c r="S173" s="260"/>
      <c r="T173" s="26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2" t="s">
        <v>181</v>
      </c>
      <c r="AU173" s="262" t="s">
        <v>89</v>
      </c>
      <c r="AV173" s="14" t="s">
        <v>89</v>
      </c>
      <c r="AW173" s="14" t="s">
        <v>35</v>
      </c>
      <c r="AX173" s="14" t="s">
        <v>79</v>
      </c>
      <c r="AY173" s="262" t="s">
        <v>118</v>
      </c>
    </row>
    <row r="174" s="14" customFormat="1">
      <c r="A174" s="14"/>
      <c r="B174" s="252"/>
      <c r="C174" s="253"/>
      <c r="D174" s="237" t="s">
        <v>181</v>
      </c>
      <c r="E174" s="254" t="s">
        <v>1</v>
      </c>
      <c r="F174" s="255" t="s">
        <v>227</v>
      </c>
      <c r="G174" s="253"/>
      <c r="H174" s="256">
        <v>21.600000000000001</v>
      </c>
      <c r="I174" s="257"/>
      <c r="J174" s="253"/>
      <c r="K174" s="253"/>
      <c r="L174" s="258"/>
      <c r="M174" s="259"/>
      <c r="N174" s="260"/>
      <c r="O174" s="260"/>
      <c r="P174" s="260"/>
      <c r="Q174" s="260"/>
      <c r="R174" s="260"/>
      <c r="S174" s="260"/>
      <c r="T174" s="26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2" t="s">
        <v>181</v>
      </c>
      <c r="AU174" s="262" t="s">
        <v>89</v>
      </c>
      <c r="AV174" s="14" t="s">
        <v>89</v>
      </c>
      <c r="AW174" s="14" t="s">
        <v>35</v>
      </c>
      <c r="AX174" s="14" t="s">
        <v>79</v>
      </c>
      <c r="AY174" s="262" t="s">
        <v>118</v>
      </c>
    </row>
    <row r="175" s="16" customFormat="1">
      <c r="A175" s="16"/>
      <c r="B175" s="274"/>
      <c r="C175" s="275"/>
      <c r="D175" s="237" t="s">
        <v>181</v>
      </c>
      <c r="E175" s="276" t="s">
        <v>1</v>
      </c>
      <c r="F175" s="277" t="s">
        <v>193</v>
      </c>
      <c r="G175" s="275"/>
      <c r="H175" s="278">
        <v>626.25999999999999</v>
      </c>
      <c r="I175" s="279"/>
      <c r="J175" s="275"/>
      <c r="K175" s="275"/>
      <c r="L175" s="280"/>
      <c r="M175" s="281"/>
      <c r="N175" s="282"/>
      <c r="O175" s="282"/>
      <c r="P175" s="282"/>
      <c r="Q175" s="282"/>
      <c r="R175" s="282"/>
      <c r="S175" s="282"/>
      <c r="T175" s="283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84" t="s">
        <v>181</v>
      </c>
      <c r="AU175" s="284" t="s">
        <v>89</v>
      </c>
      <c r="AV175" s="16" t="s">
        <v>132</v>
      </c>
      <c r="AW175" s="16" t="s">
        <v>35</v>
      </c>
      <c r="AX175" s="16" t="s">
        <v>87</v>
      </c>
      <c r="AY175" s="284" t="s">
        <v>118</v>
      </c>
    </row>
    <row r="176" s="2" customFormat="1" ht="24.15" customHeight="1">
      <c r="A176" s="39"/>
      <c r="B176" s="40"/>
      <c r="C176" s="211" t="s">
        <v>153</v>
      </c>
      <c r="D176" s="211" t="s">
        <v>119</v>
      </c>
      <c r="E176" s="212" t="s">
        <v>228</v>
      </c>
      <c r="F176" s="213" t="s">
        <v>229</v>
      </c>
      <c r="G176" s="214" t="s">
        <v>223</v>
      </c>
      <c r="H176" s="215">
        <v>4.5</v>
      </c>
      <c r="I176" s="216"/>
      <c r="J176" s="217">
        <f>ROUND(I176*H176,2)</f>
        <v>0</v>
      </c>
      <c r="K176" s="213" t="s">
        <v>177</v>
      </c>
      <c r="L176" s="45"/>
      <c r="M176" s="218" t="s">
        <v>1</v>
      </c>
      <c r="N176" s="219" t="s">
        <v>44</v>
      </c>
      <c r="O176" s="92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2" t="s">
        <v>132</v>
      </c>
      <c r="AT176" s="222" t="s">
        <v>119</v>
      </c>
      <c r="AU176" s="222" t="s">
        <v>89</v>
      </c>
      <c r="AY176" s="18" t="s">
        <v>118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8" t="s">
        <v>87</v>
      </c>
      <c r="BK176" s="223">
        <f>ROUND(I176*H176,2)</f>
        <v>0</v>
      </c>
      <c r="BL176" s="18" t="s">
        <v>132</v>
      </c>
      <c r="BM176" s="222" t="s">
        <v>230</v>
      </c>
    </row>
    <row r="177" s="14" customFormat="1">
      <c r="A177" s="14"/>
      <c r="B177" s="252"/>
      <c r="C177" s="253"/>
      <c r="D177" s="237" t="s">
        <v>181</v>
      </c>
      <c r="E177" s="254" t="s">
        <v>1</v>
      </c>
      <c r="F177" s="255" t="s">
        <v>231</v>
      </c>
      <c r="G177" s="253"/>
      <c r="H177" s="256">
        <v>4.5</v>
      </c>
      <c r="I177" s="257"/>
      <c r="J177" s="253"/>
      <c r="K177" s="253"/>
      <c r="L177" s="258"/>
      <c r="M177" s="259"/>
      <c r="N177" s="260"/>
      <c r="O177" s="260"/>
      <c r="P177" s="260"/>
      <c r="Q177" s="260"/>
      <c r="R177" s="260"/>
      <c r="S177" s="260"/>
      <c r="T177" s="26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2" t="s">
        <v>181</v>
      </c>
      <c r="AU177" s="262" t="s">
        <v>89</v>
      </c>
      <c r="AV177" s="14" t="s">
        <v>89</v>
      </c>
      <c r="AW177" s="14" t="s">
        <v>35</v>
      </c>
      <c r="AX177" s="14" t="s">
        <v>87</v>
      </c>
      <c r="AY177" s="262" t="s">
        <v>118</v>
      </c>
    </row>
    <row r="178" s="2" customFormat="1" ht="33" customHeight="1">
      <c r="A178" s="39"/>
      <c r="B178" s="40"/>
      <c r="C178" s="211" t="s">
        <v>157</v>
      </c>
      <c r="D178" s="211" t="s">
        <v>119</v>
      </c>
      <c r="E178" s="212" t="s">
        <v>232</v>
      </c>
      <c r="F178" s="213" t="s">
        <v>233</v>
      </c>
      <c r="G178" s="214" t="s">
        <v>223</v>
      </c>
      <c r="H178" s="215">
        <v>23.98</v>
      </c>
      <c r="I178" s="216"/>
      <c r="J178" s="217">
        <f>ROUND(I178*H178,2)</f>
        <v>0</v>
      </c>
      <c r="K178" s="213" t="s">
        <v>177</v>
      </c>
      <c r="L178" s="45"/>
      <c r="M178" s="218" t="s">
        <v>1</v>
      </c>
      <c r="N178" s="219" t="s">
        <v>44</v>
      </c>
      <c r="O178" s="92"/>
      <c r="P178" s="220">
        <f>O178*H178</f>
        <v>0</v>
      </c>
      <c r="Q178" s="220">
        <v>0</v>
      </c>
      <c r="R178" s="220">
        <f>Q178*H178</f>
        <v>0</v>
      </c>
      <c r="S178" s="220">
        <v>0</v>
      </c>
      <c r="T178" s="22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2" t="s">
        <v>132</v>
      </c>
      <c r="AT178" s="222" t="s">
        <v>119</v>
      </c>
      <c r="AU178" s="222" t="s">
        <v>89</v>
      </c>
      <c r="AY178" s="18" t="s">
        <v>118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8" t="s">
        <v>87</v>
      </c>
      <c r="BK178" s="223">
        <f>ROUND(I178*H178,2)</f>
        <v>0</v>
      </c>
      <c r="BL178" s="18" t="s">
        <v>132</v>
      </c>
      <c r="BM178" s="222" t="s">
        <v>234</v>
      </c>
    </row>
    <row r="179" s="2" customFormat="1">
      <c r="A179" s="39"/>
      <c r="B179" s="40"/>
      <c r="C179" s="41"/>
      <c r="D179" s="237" t="s">
        <v>179</v>
      </c>
      <c r="E179" s="41"/>
      <c r="F179" s="238" t="s">
        <v>180</v>
      </c>
      <c r="G179" s="41"/>
      <c r="H179" s="41"/>
      <c r="I179" s="239"/>
      <c r="J179" s="41"/>
      <c r="K179" s="41"/>
      <c r="L179" s="45"/>
      <c r="M179" s="240"/>
      <c r="N179" s="241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179</v>
      </c>
      <c r="AU179" s="18" t="s">
        <v>89</v>
      </c>
    </row>
    <row r="180" s="14" customFormat="1">
      <c r="A180" s="14"/>
      <c r="B180" s="252"/>
      <c r="C180" s="253"/>
      <c r="D180" s="237" t="s">
        <v>181</v>
      </c>
      <c r="E180" s="254" t="s">
        <v>1</v>
      </c>
      <c r="F180" s="255" t="s">
        <v>231</v>
      </c>
      <c r="G180" s="253"/>
      <c r="H180" s="256">
        <v>4.5</v>
      </c>
      <c r="I180" s="257"/>
      <c r="J180" s="253"/>
      <c r="K180" s="253"/>
      <c r="L180" s="258"/>
      <c r="M180" s="259"/>
      <c r="N180" s="260"/>
      <c r="O180" s="260"/>
      <c r="P180" s="260"/>
      <c r="Q180" s="260"/>
      <c r="R180" s="260"/>
      <c r="S180" s="260"/>
      <c r="T180" s="26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2" t="s">
        <v>181</v>
      </c>
      <c r="AU180" s="262" t="s">
        <v>89</v>
      </c>
      <c r="AV180" s="14" t="s">
        <v>89</v>
      </c>
      <c r="AW180" s="14" t="s">
        <v>35</v>
      </c>
      <c r="AX180" s="14" t="s">
        <v>79</v>
      </c>
      <c r="AY180" s="262" t="s">
        <v>118</v>
      </c>
    </row>
    <row r="181" s="13" customFormat="1">
      <c r="A181" s="13"/>
      <c r="B181" s="242"/>
      <c r="C181" s="243"/>
      <c r="D181" s="237" t="s">
        <v>181</v>
      </c>
      <c r="E181" s="244" t="s">
        <v>1</v>
      </c>
      <c r="F181" s="245" t="s">
        <v>235</v>
      </c>
      <c r="G181" s="243"/>
      <c r="H181" s="244" t="s">
        <v>1</v>
      </c>
      <c r="I181" s="246"/>
      <c r="J181" s="243"/>
      <c r="K181" s="243"/>
      <c r="L181" s="247"/>
      <c r="M181" s="248"/>
      <c r="N181" s="249"/>
      <c r="O181" s="249"/>
      <c r="P181" s="249"/>
      <c r="Q181" s="249"/>
      <c r="R181" s="249"/>
      <c r="S181" s="249"/>
      <c r="T181" s="25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1" t="s">
        <v>181</v>
      </c>
      <c r="AU181" s="251" t="s">
        <v>89</v>
      </c>
      <c r="AV181" s="13" t="s">
        <v>87</v>
      </c>
      <c r="AW181" s="13" t="s">
        <v>35</v>
      </c>
      <c r="AX181" s="13" t="s">
        <v>79</v>
      </c>
      <c r="AY181" s="251" t="s">
        <v>118</v>
      </c>
    </row>
    <row r="182" s="14" customFormat="1">
      <c r="A182" s="14"/>
      <c r="B182" s="252"/>
      <c r="C182" s="253"/>
      <c r="D182" s="237" t="s">
        <v>181</v>
      </c>
      <c r="E182" s="254" t="s">
        <v>1</v>
      </c>
      <c r="F182" s="255" t="s">
        <v>236</v>
      </c>
      <c r="G182" s="253"/>
      <c r="H182" s="256">
        <v>12.16</v>
      </c>
      <c r="I182" s="257"/>
      <c r="J182" s="253"/>
      <c r="K182" s="253"/>
      <c r="L182" s="258"/>
      <c r="M182" s="259"/>
      <c r="N182" s="260"/>
      <c r="O182" s="260"/>
      <c r="P182" s="260"/>
      <c r="Q182" s="260"/>
      <c r="R182" s="260"/>
      <c r="S182" s="260"/>
      <c r="T182" s="26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2" t="s">
        <v>181</v>
      </c>
      <c r="AU182" s="262" t="s">
        <v>89</v>
      </c>
      <c r="AV182" s="14" t="s">
        <v>89</v>
      </c>
      <c r="AW182" s="14" t="s">
        <v>35</v>
      </c>
      <c r="AX182" s="14" t="s">
        <v>79</v>
      </c>
      <c r="AY182" s="262" t="s">
        <v>118</v>
      </c>
    </row>
    <row r="183" s="14" customFormat="1">
      <c r="A183" s="14"/>
      <c r="B183" s="252"/>
      <c r="C183" s="253"/>
      <c r="D183" s="237" t="s">
        <v>181</v>
      </c>
      <c r="E183" s="254" t="s">
        <v>1</v>
      </c>
      <c r="F183" s="255" t="s">
        <v>237</v>
      </c>
      <c r="G183" s="253"/>
      <c r="H183" s="256">
        <v>6.5</v>
      </c>
      <c r="I183" s="257"/>
      <c r="J183" s="253"/>
      <c r="K183" s="253"/>
      <c r="L183" s="258"/>
      <c r="M183" s="259"/>
      <c r="N183" s="260"/>
      <c r="O183" s="260"/>
      <c r="P183" s="260"/>
      <c r="Q183" s="260"/>
      <c r="R183" s="260"/>
      <c r="S183" s="260"/>
      <c r="T183" s="26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2" t="s">
        <v>181</v>
      </c>
      <c r="AU183" s="262" t="s">
        <v>89</v>
      </c>
      <c r="AV183" s="14" t="s">
        <v>89</v>
      </c>
      <c r="AW183" s="14" t="s">
        <v>35</v>
      </c>
      <c r="AX183" s="14" t="s">
        <v>79</v>
      </c>
      <c r="AY183" s="262" t="s">
        <v>118</v>
      </c>
    </row>
    <row r="184" s="14" customFormat="1">
      <c r="A184" s="14"/>
      <c r="B184" s="252"/>
      <c r="C184" s="253"/>
      <c r="D184" s="237" t="s">
        <v>181</v>
      </c>
      <c r="E184" s="254" t="s">
        <v>1</v>
      </c>
      <c r="F184" s="255" t="s">
        <v>238</v>
      </c>
      <c r="G184" s="253"/>
      <c r="H184" s="256">
        <v>0.81999999999999995</v>
      </c>
      <c r="I184" s="257"/>
      <c r="J184" s="253"/>
      <c r="K184" s="253"/>
      <c r="L184" s="258"/>
      <c r="M184" s="259"/>
      <c r="N184" s="260"/>
      <c r="O184" s="260"/>
      <c r="P184" s="260"/>
      <c r="Q184" s="260"/>
      <c r="R184" s="260"/>
      <c r="S184" s="260"/>
      <c r="T184" s="26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2" t="s">
        <v>181</v>
      </c>
      <c r="AU184" s="262" t="s">
        <v>89</v>
      </c>
      <c r="AV184" s="14" t="s">
        <v>89</v>
      </c>
      <c r="AW184" s="14" t="s">
        <v>35</v>
      </c>
      <c r="AX184" s="14" t="s">
        <v>79</v>
      </c>
      <c r="AY184" s="262" t="s">
        <v>118</v>
      </c>
    </row>
    <row r="185" s="16" customFormat="1">
      <c r="A185" s="16"/>
      <c r="B185" s="274"/>
      <c r="C185" s="275"/>
      <c r="D185" s="237" t="s">
        <v>181</v>
      </c>
      <c r="E185" s="276" t="s">
        <v>1</v>
      </c>
      <c r="F185" s="277" t="s">
        <v>193</v>
      </c>
      <c r="G185" s="275"/>
      <c r="H185" s="278">
        <v>23.98</v>
      </c>
      <c r="I185" s="279"/>
      <c r="J185" s="275"/>
      <c r="K185" s="275"/>
      <c r="L185" s="280"/>
      <c r="M185" s="281"/>
      <c r="N185" s="282"/>
      <c r="O185" s="282"/>
      <c r="P185" s="282"/>
      <c r="Q185" s="282"/>
      <c r="R185" s="282"/>
      <c r="S185" s="282"/>
      <c r="T185" s="283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T185" s="284" t="s">
        <v>181</v>
      </c>
      <c r="AU185" s="284" t="s">
        <v>89</v>
      </c>
      <c r="AV185" s="16" t="s">
        <v>132</v>
      </c>
      <c r="AW185" s="16" t="s">
        <v>35</v>
      </c>
      <c r="AX185" s="16" t="s">
        <v>87</v>
      </c>
      <c r="AY185" s="284" t="s">
        <v>118</v>
      </c>
    </row>
    <row r="186" s="2" customFormat="1" ht="37.8" customHeight="1">
      <c r="A186" s="39"/>
      <c r="B186" s="40"/>
      <c r="C186" s="211" t="s">
        <v>239</v>
      </c>
      <c r="D186" s="211" t="s">
        <v>119</v>
      </c>
      <c r="E186" s="212" t="s">
        <v>240</v>
      </c>
      <c r="F186" s="213" t="s">
        <v>241</v>
      </c>
      <c r="G186" s="214" t="s">
        <v>223</v>
      </c>
      <c r="H186" s="215">
        <v>715.80999999999995</v>
      </c>
      <c r="I186" s="216"/>
      <c r="J186" s="217">
        <f>ROUND(I186*H186,2)</f>
        <v>0</v>
      </c>
      <c r="K186" s="213" t="s">
        <v>177</v>
      </c>
      <c r="L186" s="45"/>
      <c r="M186" s="218" t="s">
        <v>1</v>
      </c>
      <c r="N186" s="219" t="s">
        <v>44</v>
      </c>
      <c r="O186" s="92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2" t="s">
        <v>132</v>
      </c>
      <c r="AT186" s="222" t="s">
        <v>119</v>
      </c>
      <c r="AU186" s="222" t="s">
        <v>89</v>
      </c>
      <c r="AY186" s="18" t="s">
        <v>118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8" t="s">
        <v>87</v>
      </c>
      <c r="BK186" s="223">
        <f>ROUND(I186*H186,2)</f>
        <v>0</v>
      </c>
      <c r="BL186" s="18" t="s">
        <v>132</v>
      </c>
      <c r="BM186" s="222" t="s">
        <v>242</v>
      </c>
    </row>
    <row r="187" s="14" customFormat="1">
      <c r="A187" s="14"/>
      <c r="B187" s="252"/>
      <c r="C187" s="253"/>
      <c r="D187" s="237" t="s">
        <v>181</v>
      </c>
      <c r="E187" s="254" t="s">
        <v>1</v>
      </c>
      <c r="F187" s="255" t="s">
        <v>243</v>
      </c>
      <c r="G187" s="253"/>
      <c r="H187" s="256">
        <v>831.89999999999998</v>
      </c>
      <c r="I187" s="257"/>
      <c r="J187" s="253"/>
      <c r="K187" s="253"/>
      <c r="L187" s="258"/>
      <c r="M187" s="259"/>
      <c r="N187" s="260"/>
      <c r="O187" s="260"/>
      <c r="P187" s="260"/>
      <c r="Q187" s="260"/>
      <c r="R187" s="260"/>
      <c r="S187" s="260"/>
      <c r="T187" s="26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2" t="s">
        <v>181</v>
      </c>
      <c r="AU187" s="262" t="s">
        <v>89</v>
      </c>
      <c r="AV187" s="14" t="s">
        <v>89</v>
      </c>
      <c r="AW187" s="14" t="s">
        <v>35</v>
      </c>
      <c r="AX187" s="14" t="s">
        <v>79</v>
      </c>
      <c r="AY187" s="262" t="s">
        <v>118</v>
      </c>
    </row>
    <row r="188" s="14" customFormat="1">
      <c r="A188" s="14"/>
      <c r="B188" s="252"/>
      <c r="C188" s="253"/>
      <c r="D188" s="237" t="s">
        <v>181</v>
      </c>
      <c r="E188" s="254" t="s">
        <v>1</v>
      </c>
      <c r="F188" s="255" t="s">
        <v>244</v>
      </c>
      <c r="G188" s="253"/>
      <c r="H188" s="256">
        <v>-67.5</v>
      </c>
      <c r="I188" s="257"/>
      <c r="J188" s="253"/>
      <c r="K188" s="253"/>
      <c r="L188" s="258"/>
      <c r="M188" s="259"/>
      <c r="N188" s="260"/>
      <c r="O188" s="260"/>
      <c r="P188" s="260"/>
      <c r="Q188" s="260"/>
      <c r="R188" s="260"/>
      <c r="S188" s="260"/>
      <c r="T188" s="26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2" t="s">
        <v>181</v>
      </c>
      <c r="AU188" s="262" t="s">
        <v>89</v>
      </c>
      <c r="AV188" s="14" t="s">
        <v>89</v>
      </c>
      <c r="AW188" s="14" t="s">
        <v>35</v>
      </c>
      <c r="AX188" s="14" t="s">
        <v>79</v>
      </c>
      <c r="AY188" s="262" t="s">
        <v>118</v>
      </c>
    </row>
    <row r="189" s="14" customFormat="1">
      <c r="A189" s="14"/>
      <c r="B189" s="252"/>
      <c r="C189" s="253"/>
      <c r="D189" s="237" t="s">
        <v>181</v>
      </c>
      <c r="E189" s="254" t="s">
        <v>1</v>
      </c>
      <c r="F189" s="255" t="s">
        <v>245</v>
      </c>
      <c r="G189" s="253"/>
      <c r="H189" s="256">
        <v>-48.590000000000003</v>
      </c>
      <c r="I189" s="257"/>
      <c r="J189" s="253"/>
      <c r="K189" s="253"/>
      <c r="L189" s="258"/>
      <c r="M189" s="259"/>
      <c r="N189" s="260"/>
      <c r="O189" s="260"/>
      <c r="P189" s="260"/>
      <c r="Q189" s="260"/>
      <c r="R189" s="260"/>
      <c r="S189" s="260"/>
      <c r="T189" s="26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2" t="s">
        <v>181</v>
      </c>
      <c r="AU189" s="262" t="s">
        <v>89</v>
      </c>
      <c r="AV189" s="14" t="s">
        <v>89</v>
      </c>
      <c r="AW189" s="14" t="s">
        <v>35</v>
      </c>
      <c r="AX189" s="14" t="s">
        <v>79</v>
      </c>
      <c r="AY189" s="262" t="s">
        <v>118</v>
      </c>
    </row>
    <row r="190" s="16" customFormat="1">
      <c r="A190" s="16"/>
      <c r="B190" s="274"/>
      <c r="C190" s="275"/>
      <c r="D190" s="237" t="s">
        <v>181</v>
      </c>
      <c r="E190" s="276" t="s">
        <v>1</v>
      </c>
      <c r="F190" s="277" t="s">
        <v>193</v>
      </c>
      <c r="G190" s="275"/>
      <c r="H190" s="278">
        <v>715.80999999999995</v>
      </c>
      <c r="I190" s="279"/>
      <c r="J190" s="275"/>
      <c r="K190" s="275"/>
      <c r="L190" s="280"/>
      <c r="M190" s="281"/>
      <c r="N190" s="282"/>
      <c r="O190" s="282"/>
      <c r="P190" s="282"/>
      <c r="Q190" s="282"/>
      <c r="R190" s="282"/>
      <c r="S190" s="282"/>
      <c r="T190" s="283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T190" s="284" t="s">
        <v>181</v>
      </c>
      <c r="AU190" s="284" t="s">
        <v>89</v>
      </c>
      <c r="AV190" s="16" t="s">
        <v>132</v>
      </c>
      <c r="AW190" s="16" t="s">
        <v>35</v>
      </c>
      <c r="AX190" s="16" t="s">
        <v>87</v>
      </c>
      <c r="AY190" s="284" t="s">
        <v>118</v>
      </c>
    </row>
    <row r="191" s="2" customFormat="1" ht="24.15" customHeight="1">
      <c r="A191" s="39"/>
      <c r="B191" s="40"/>
      <c r="C191" s="211" t="s">
        <v>8</v>
      </c>
      <c r="D191" s="211" t="s">
        <v>119</v>
      </c>
      <c r="E191" s="212" t="s">
        <v>246</v>
      </c>
      <c r="F191" s="213" t="s">
        <v>247</v>
      </c>
      <c r="G191" s="214" t="s">
        <v>223</v>
      </c>
      <c r="H191" s="215">
        <v>698.83000000000004</v>
      </c>
      <c r="I191" s="216"/>
      <c r="J191" s="217">
        <f>ROUND(I191*H191,2)</f>
        <v>0</v>
      </c>
      <c r="K191" s="213" t="s">
        <v>177</v>
      </c>
      <c r="L191" s="45"/>
      <c r="M191" s="218" t="s">
        <v>1</v>
      </c>
      <c r="N191" s="219" t="s">
        <v>44</v>
      </c>
      <c r="O191" s="92"/>
      <c r="P191" s="220">
        <f>O191*H191</f>
        <v>0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2" t="s">
        <v>132</v>
      </c>
      <c r="AT191" s="222" t="s">
        <v>119</v>
      </c>
      <c r="AU191" s="222" t="s">
        <v>89</v>
      </c>
      <c r="AY191" s="18" t="s">
        <v>118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8" t="s">
        <v>87</v>
      </c>
      <c r="BK191" s="223">
        <f>ROUND(I191*H191,2)</f>
        <v>0</v>
      </c>
      <c r="BL191" s="18" t="s">
        <v>132</v>
      </c>
      <c r="BM191" s="222" t="s">
        <v>248</v>
      </c>
    </row>
    <row r="192" s="2" customFormat="1">
      <c r="A192" s="39"/>
      <c r="B192" s="40"/>
      <c r="C192" s="41"/>
      <c r="D192" s="237" t="s">
        <v>179</v>
      </c>
      <c r="E192" s="41"/>
      <c r="F192" s="238" t="s">
        <v>180</v>
      </c>
      <c r="G192" s="41"/>
      <c r="H192" s="41"/>
      <c r="I192" s="239"/>
      <c r="J192" s="41"/>
      <c r="K192" s="41"/>
      <c r="L192" s="45"/>
      <c r="M192" s="240"/>
      <c r="N192" s="241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179</v>
      </c>
      <c r="AU192" s="18" t="s">
        <v>89</v>
      </c>
    </row>
    <row r="193" s="14" customFormat="1">
      <c r="A193" s="14"/>
      <c r="B193" s="252"/>
      <c r="C193" s="253"/>
      <c r="D193" s="237" t="s">
        <v>181</v>
      </c>
      <c r="E193" s="254" t="s">
        <v>1</v>
      </c>
      <c r="F193" s="255" t="s">
        <v>249</v>
      </c>
      <c r="G193" s="253"/>
      <c r="H193" s="256">
        <v>698.83000000000004</v>
      </c>
      <c r="I193" s="257"/>
      <c r="J193" s="253"/>
      <c r="K193" s="253"/>
      <c r="L193" s="258"/>
      <c r="M193" s="259"/>
      <c r="N193" s="260"/>
      <c r="O193" s="260"/>
      <c r="P193" s="260"/>
      <c r="Q193" s="260"/>
      <c r="R193" s="260"/>
      <c r="S193" s="260"/>
      <c r="T193" s="26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2" t="s">
        <v>181</v>
      </c>
      <c r="AU193" s="262" t="s">
        <v>89</v>
      </c>
      <c r="AV193" s="14" t="s">
        <v>89</v>
      </c>
      <c r="AW193" s="14" t="s">
        <v>35</v>
      </c>
      <c r="AX193" s="14" t="s">
        <v>87</v>
      </c>
      <c r="AY193" s="262" t="s">
        <v>118</v>
      </c>
    </row>
    <row r="194" s="2" customFormat="1" ht="16.5" customHeight="1">
      <c r="A194" s="39"/>
      <c r="B194" s="40"/>
      <c r="C194" s="211" t="s">
        <v>250</v>
      </c>
      <c r="D194" s="211" t="s">
        <v>119</v>
      </c>
      <c r="E194" s="212" t="s">
        <v>251</v>
      </c>
      <c r="F194" s="213" t="s">
        <v>252</v>
      </c>
      <c r="G194" s="214" t="s">
        <v>147</v>
      </c>
      <c r="H194" s="215">
        <v>45</v>
      </c>
      <c r="I194" s="216"/>
      <c r="J194" s="217">
        <f>ROUND(I194*H194,2)</f>
        <v>0</v>
      </c>
      <c r="K194" s="213" t="s">
        <v>1</v>
      </c>
      <c r="L194" s="45"/>
      <c r="M194" s="218" t="s">
        <v>1</v>
      </c>
      <c r="N194" s="219" t="s">
        <v>44</v>
      </c>
      <c r="O194" s="92"/>
      <c r="P194" s="220">
        <f>O194*H194</f>
        <v>0</v>
      </c>
      <c r="Q194" s="220">
        <v>0</v>
      </c>
      <c r="R194" s="220">
        <f>Q194*H194</f>
        <v>0</v>
      </c>
      <c r="S194" s="220">
        <v>0</v>
      </c>
      <c r="T194" s="22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2" t="s">
        <v>132</v>
      </c>
      <c r="AT194" s="222" t="s">
        <v>119</v>
      </c>
      <c r="AU194" s="222" t="s">
        <v>89</v>
      </c>
      <c r="AY194" s="18" t="s">
        <v>118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8" t="s">
        <v>87</v>
      </c>
      <c r="BK194" s="223">
        <f>ROUND(I194*H194,2)</f>
        <v>0</v>
      </c>
      <c r="BL194" s="18" t="s">
        <v>132</v>
      </c>
      <c r="BM194" s="222" t="s">
        <v>253</v>
      </c>
    </row>
    <row r="195" s="2" customFormat="1">
      <c r="A195" s="39"/>
      <c r="B195" s="40"/>
      <c r="C195" s="41"/>
      <c r="D195" s="237" t="s">
        <v>179</v>
      </c>
      <c r="E195" s="41"/>
      <c r="F195" s="238" t="s">
        <v>180</v>
      </c>
      <c r="G195" s="41"/>
      <c r="H195" s="41"/>
      <c r="I195" s="239"/>
      <c r="J195" s="41"/>
      <c r="K195" s="41"/>
      <c r="L195" s="45"/>
      <c r="M195" s="240"/>
      <c r="N195" s="241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179</v>
      </c>
      <c r="AU195" s="18" t="s">
        <v>89</v>
      </c>
    </row>
    <row r="196" s="2" customFormat="1" ht="24.15" customHeight="1">
      <c r="A196" s="39"/>
      <c r="B196" s="40"/>
      <c r="C196" s="211" t="s">
        <v>254</v>
      </c>
      <c r="D196" s="211" t="s">
        <v>119</v>
      </c>
      <c r="E196" s="212" t="s">
        <v>255</v>
      </c>
      <c r="F196" s="213" t="s">
        <v>256</v>
      </c>
      <c r="G196" s="214" t="s">
        <v>223</v>
      </c>
      <c r="H196" s="215">
        <v>3.6000000000000001</v>
      </c>
      <c r="I196" s="216"/>
      <c r="J196" s="217">
        <f>ROUND(I196*H196,2)</f>
        <v>0</v>
      </c>
      <c r="K196" s="213" t="s">
        <v>177</v>
      </c>
      <c r="L196" s="45"/>
      <c r="M196" s="218" t="s">
        <v>1</v>
      </c>
      <c r="N196" s="219" t="s">
        <v>44</v>
      </c>
      <c r="O196" s="92"/>
      <c r="P196" s="220">
        <f>O196*H196</f>
        <v>0</v>
      </c>
      <c r="Q196" s="220">
        <v>0</v>
      </c>
      <c r="R196" s="220">
        <f>Q196*H196</f>
        <v>0</v>
      </c>
      <c r="S196" s="220">
        <v>0</v>
      </c>
      <c r="T196" s="22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2" t="s">
        <v>132</v>
      </c>
      <c r="AT196" s="222" t="s">
        <v>119</v>
      </c>
      <c r="AU196" s="222" t="s">
        <v>89</v>
      </c>
      <c r="AY196" s="18" t="s">
        <v>118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8" t="s">
        <v>87</v>
      </c>
      <c r="BK196" s="223">
        <f>ROUND(I196*H196,2)</f>
        <v>0</v>
      </c>
      <c r="BL196" s="18" t="s">
        <v>132</v>
      </c>
      <c r="BM196" s="222" t="s">
        <v>257</v>
      </c>
    </row>
    <row r="197" s="2" customFormat="1">
      <c r="A197" s="39"/>
      <c r="B197" s="40"/>
      <c r="C197" s="41"/>
      <c r="D197" s="237" t="s">
        <v>179</v>
      </c>
      <c r="E197" s="41"/>
      <c r="F197" s="238" t="s">
        <v>180</v>
      </c>
      <c r="G197" s="41"/>
      <c r="H197" s="41"/>
      <c r="I197" s="239"/>
      <c r="J197" s="41"/>
      <c r="K197" s="41"/>
      <c r="L197" s="45"/>
      <c r="M197" s="240"/>
      <c r="N197" s="241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179</v>
      </c>
      <c r="AU197" s="18" t="s">
        <v>89</v>
      </c>
    </row>
    <row r="198" s="14" customFormat="1">
      <c r="A198" s="14"/>
      <c r="B198" s="252"/>
      <c r="C198" s="253"/>
      <c r="D198" s="237" t="s">
        <v>181</v>
      </c>
      <c r="E198" s="254" t="s">
        <v>1</v>
      </c>
      <c r="F198" s="255" t="s">
        <v>258</v>
      </c>
      <c r="G198" s="253"/>
      <c r="H198" s="256">
        <v>3.6000000000000001</v>
      </c>
      <c r="I198" s="257"/>
      <c r="J198" s="253"/>
      <c r="K198" s="253"/>
      <c r="L198" s="258"/>
      <c r="M198" s="259"/>
      <c r="N198" s="260"/>
      <c r="O198" s="260"/>
      <c r="P198" s="260"/>
      <c r="Q198" s="260"/>
      <c r="R198" s="260"/>
      <c r="S198" s="260"/>
      <c r="T198" s="26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2" t="s">
        <v>181</v>
      </c>
      <c r="AU198" s="262" t="s">
        <v>89</v>
      </c>
      <c r="AV198" s="14" t="s">
        <v>89</v>
      </c>
      <c r="AW198" s="14" t="s">
        <v>35</v>
      </c>
      <c r="AX198" s="14" t="s">
        <v>87</v>
      </c>
      <c r="AY198" s="262" t="s">
        <v>118</v>
      </c>
    </row>
    <row r="199" s="2" customFormat="1" ht="16.5" customHeight="1">
      <c r="A199" s="39"/>
      <c r="B199" s="40"/>
      <c r="C199" s="285" t="s">
        <v>259</v>
      </c>
      <c r="D199" s="285" t="s">
        <v>260</v>
      </c>
      <c r="E199" s="286" t="s">
        <v>261</v>
      </c>
      <c r="F199" s="287" t="s">
        <v>262</v>
      </c>
      <c r="G199" s="288" t="s">
        <v>263</v>
      </c>
      <c r="H199" s="289">
        <v>7.2000000000000002</v>
      </c>
      <c r="I199" s="290"/>
      <c r="J199" s="291">
        <f>ROUND(I199*H199,2)</f>
        <v>0</v>
      </c>
      <c r="K199" s="287" t="s">
        <v>177</v>
      </c>
      <c r="L199" s="292"/>
      <c r="M199" s="293" t="s">
        <v>1</v>
      </c>
      <c r="N199" s="294" t="s">
        <v>44</v>
      </c>
      <c r="O199" s="92"/>
      <c r="P199" s="220">
        <f>O199*H199</f>
        <v>0</v>
      </c>
      <c r="Q199" s="220">
        <v>1</v>
      </c>
      <c r="R199" s="220">
        <f>Q199*H199</f>
        <v>7.2000000000000002</v>
      </c>
      <c r="S199" s="220">
        <v>0</v>
      </c>
      <c r="T199" s="22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2" t="s">
        <v>149</v>
      </c>
      <c r="AT199" s="222" t="s">
        <v>260</v>
      </c>
      <c r="AU199" s="222" t="s">
        <v>89</v>
      </c>
      <c r="AY199" s="18" t="s">
        <v>118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8" t="s">
        <v>87</v>
      </c>
      <c r="BK199" s="223">
        <f>ROUND(I199*H199,2)</f>
        <v>0</v>
      </c>
      <c r="BL199" s="18" t="s">
        <v>132</v>
      </c>
      <c r="BM199" s="222" t="s">
        <v>264</v>
      </c>
    </row>
    <row r="200" s="14" customFormat="1">
      <c r="A200" s="14"/>
      <c r="B200" s="252"/>
      <c r="C200" s="253"/>
      <c r="D200" s="237" t="s">
        <v>181</v>
      </c>
      <c r="E200" s="253"/>
      <c r="F200" s="255" t="s">
        <v>265</v>
      </c>
      <c r="G200" s="253"/>
      <c r="H200" s="256">
        <v>7.2000000000000002</v>
      </c>
      <c r="I200" s="257"/>
      <c r="J200" s="253"/>
      <c r="K200" s="253"/>
      <c r="L200" s="258"/>
      <c r="M200" s="259"/>
      <c r="N200" s="260"/>
      <c r="O200" s="260"/>
      <c r="P200" s="260"/>
      <c r="Q200" s="260"/>
      <c r="R200" s="260"/>
      <c r="S200" s="260"/>
      <c r="T200" s="26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2" t="s">
        <v>181</v>
      </c>
      <c r="AU200" s="262" t="s">
        <v>89</v>
      </c>
      <c r="AV200" s="14" t="s">
        <v>89</v>
      </c>
      <c r="AW200" s="14" t="s">
        <v>4</v>
      </c>
      <c r="AX200" s="14" t="s">
        <v>87</v>
      </c>
      <c r="AY200" s="262" t="s">
        <v>118</v>
      </c>
    </row>
    <row r="201" s="2" customFormat="1" ht="24.15" customHeight="1">
      <c r="A201" s="39"/>
      <c r="B201" s="40"/>
      <c r="C201" s="211" t="s">
        <v>266</v>
      </c>
      <c r="D201" s="211" t="s">
        <v>119</v>
      </c>
      <c r="E201" s="212" t="s">
        <v>267</v>
      </c>
      <c r="F201" s="213" t="s">
        <v>268</v>
      </c>
      <c r="G201" s="214" t="s">
        <v>223</v>
      </c>
      <c r="H201" s="215">
        <v>4.6630000000000003</v>
      </c>
      <c r="I201" s="216"/>
      <c r="J201" s="217">
        <f>ROUND(I201*H201,2)</f>
        <v>0</v>
      </c>
      <c r="K201" s="213" t="s">
        <v>177</v>
      </c>
      <c r="L201" s="45"/>
      <c r="M201" s="218" t="s">
        <v>1</v>
      </c>
      <c r="N201" s="219" t="s">
        <v>44</v>
      </c>
      <c r="O201" s="92"/>
      <c r="P201" s="220">
        <f>O201*H201</f>
        <v>0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2" t="s">
        <v>132</v>
      </c>
      <c r="AT201" s="222" t="s">
        <v>119</v>
      </c>
      <c r="AU201" s="222" t="s">
        <v>89</v>
      </c>
      <c r="AY201" s="18" t="s">
        <v>118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8" t="s">
        <v>87</v>
      </c>
      <c r="BK201" s="223">
        <f>ROUND(I201*H201,2)</f>
        <v>0</v>
      </c>
      <c r="BL201" s="18" t="s">
        <v>132</v>
      </c>
      <c r="BM201" s="222" t="s">
        <v>269</v>
      </c>
    </row>
    <row r="202" s="2" customFormat="1">
      <c r="A202" s="39"/>
      <c r="B202" s="40"/>
      <c r="C202" s="41"/>
      <c r="D202" s="237" t="s">
        <v>179</v>
      </c>
      <c r="E202" s="41"/>
      <c r="F202" s="238" t="s">
        <v>180</v>
      </c>
      <c r="G202" s="41"/>
      <c r="H202" s="41"/>
      <c r="I202" s="239"/>
      <c r="J202" s="41"/>
      <c r="K202" s="41"/>
      <c r="L202" s="45"/>
      <c r="M202" s="240"/>
      <c r="N202" s="241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179</v>
      </c>
      <c r="AU202" s="18" t="s">
        <v>89</v>
      </c>
    </row>
    <row r="203" s="14" customFormat="1">
      <c r="A203" s="14"/>
      <c r="B203" s="252"/>
      <c r="C203" s="253"/>
      <c r="D203" s="237" t="s">
        <v>181</v>
      </c>
      <c r="E203" s="254" t="s">
        <v>1</v>
      </c>
      <c r="F203" s="255" t="s">
        <v>270</v>
      </c>
      <c r="G203" s="253"/>
      <c r="H203" s="256">
        <v>4.6630000000000003</v>
      </c>
      <c r="I203" s="257"/>
      <c r="J203" s="253"/>
      <c r="K203" s="253"/>
      <c r="L203" s="258"/>
      <c r="M203" s="259"/>
      <c r="N203" s="260"/>
      <c r="O203" s="260"/>
      <c r="P203" s="260"/>
      <c r="Q203" s="260"/>
      <c r="R203" s="260"/>
      <c r="S203" s="260"/>
      <c r="T203" s="26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2" t="s">
        <v>181</v>
      </c>
      <c r="AU203" s="262" t="s">
        <v>89</v>
      </c>
      <c r="AV203" s="14" t="s">
        <v>89</v>
      </c>
      <c r="AW203" s="14" t="s">
        <v>35</v>
      </c>
      <c r="AX203" s="14" t="s">
        <v>87</v>
      </c>
      <c r="AY203" s="262" t="s">
        <v>118</v>
      </c>
    </row>
    <row r="204" s="2" customFormat="1" ht="16.5" customHeight="1">
      <c r="A204" s="39"/>
      <c r="B204" s="40"/>
      <c r="C204" s="285" t="s">
        <v>271</v>
      </c>
      <c r="D204" s="285" t="s">
        <v>260</v>
      </c>
      <c r="E204" s="286" t="s">
        <v>272</v>
      </c>
      <c r="F204" s="287" t="s">
        <v>273</v>
      </c>
      <c r="G204" s="288" t="s">
        <v>263</v>
      </c>
      <c r="H204" s="289">
        <v>9.3260000000000005</v>
      </c>
      <c r="I204" s="290"/>
      <c r="J204" s="291">
        <f>ROUND(I204*H204,2)</f>
        <v>0</v>
      </c>
      <c r="K204" s="287" t="s">
        <v>177</v>
      </c>
      <c r="L204" s="292"/>
      <c r="M204" s="293" t="s">
        <v>1</v>
      </c>
      <c r="N204" s="294" t="s">
        <v>44</v>
      </c>
      <c r="O204" s="92"/>
      <c r="P204" s="220">
        <f>O204*H204</f>
        <v>0</v>
      </c>
      <c r="Q204" s="220">
        <v>1</v>
      </c>
      <c r="R204" s="220">
        <f>Q204*H204</f>
        <v>9.3260000000000005</v>
      </c>
      <c r="S204" s="220">
        <v>0</v>
      </c>
      <c r="T204" s="22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2" t="s">
        <v>149</v>
      </c>
      <c r="AT204" s="222" t="s">
        <v>260</v>
      </c>
      <c r="AU204" s="222" t="s">
        <v>89</v>
      </c>
      <c r="AY204" s="18" t="s">
        <v>118</v>
      </c>
      <c r="BE204" s="223">
        <f>IF(N204="základní",J204,0)</f>
        <v>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8" t="s">
        <v>87</v>
      </c>
      <c r="BK204" s="223">
        <f>ROUND(I204*H204,2)</f>
        <v>0</v>
      </c>
      <c r="BL204" s="18" t="s">
        <v>132</v>
      </c>
      <c r="BM204" s="222" t="s">
        <v>274</v>
      </c>
    </row>
    <row r="205" s="14" customFormat="1">
      <c r="A205" s="14"/>
      <c r="B205" s="252"/>
      <c r="C205" s="253"/>
      <c r="D205" s="237" t="s">
        <v>181</v>
      </c>
      <c r="E205" s="253"/>
      <c r="F205" s="255" t="s">
        <v>275</v>
      </c>
      <c r="G205" s="253"/>
      <c r="H205" s="256">
        <v>9.3260000000000005</v>
      </c>
      <c r="I205" s="257"/>
      <c r="J205" s="253"/>
      <c r="K205" s="253"/>
      <c r="L205" s="258"/>
      <c r="M205" s="259"/>
      <c r="N205" s="260"/>
      <c r="O205" s="260"/>
      <c r="P205" s="260"/>
      <c r="Q205" s="260"/>
      <c r="R205" s="260"/>
      <c r="S205" s="260"/>
      <c r="T205" s="26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2" t="s">
        <v>181</v>
      </c>
      <c r="AU205" s="262" t="s">
        <v>89</v>
      </c>
      <c r="AV205" s="14" t="s">
        <v>89</v>
      </c>
      <c r="AW205" s="14" t="s">
        <v>4</v>
      </c>
      <c r="AX205" s="14" t="s">
        <v>87</v>
      </c>
      <c r="AY205" s="262" t="s">
        <v>118</v>
      </c>
    </row>
    <row r="206" s="2" customFormat="1" ht="33" customHeight="1">
      <c r="A206" s="39"/>
      <c r="B206" s="40"/>
      <c r="C206" s="211" t="s">
        <v>276</v>
      </c>
      <c r="D206" s="211" t="s">
        <v>119</v>
      </c>
      <c r="E206" s="212" t="s">
        <v>277</v>
      </c>
      <c r="F206" s="213" t="s">
        <v>278</v>
      </c>
      <c r="G206" s="214" t="s">
        <v>176</v>
      </c>
      <c r="H206" s="215">
        <v>4026</v>
      </c>
      <c r="I206" s="216"/>
      <c r="J206" s="217">
        <f>ROUND(I206*H206,2)</f>
        <v>0</v>
      </c>
      <c r="K206" s="213" t="s">
        <v>177</v>
      </c>
      <c r="L206" s="45"/>
      <c r="M206" s="218" t="s">
        <v>1</v>
      </c>
      <c r="N206" s="219" t="s">
        <v>44</v>
      </c>
      <c r="O206" s="92"/>
      <c r="P206" s="220">
        <f>O206*H206</f>
        <v>0</v>
      </c>
      <c r="Q206" s="220">
        <v>0</v>
      </c>
      <c r="R206" s="220">
        <f>Q206*H206</f>
        <v>0</v>
      </c>
      <c r="S206" s="220">
        <v>0</v>
      </c>
      <c r="T206" s="22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2" t="s">
        <v>132</v>
      </c>
      <c r="AT206" s="222" t="s">
        <v>119</v>
      </c>
      <c r="AU206" s="222" t="s">
        <v>89</v>
      </c>
      <c r="AY206" s="18" t="s">
        <v>118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8" t="s">
        <v>87</v>
      </c>
      <c r="BK206" s="223">
        <f>ROUND(I206*H206,2)</f>
        <v>0</v>
      </c>
      <c r="BL206" s="18" t="s">
        <v>132</v>
      </c>
      <c r="BM206" s="222" t="s">
        <v>279</v>
      </c>
    </row>
    <row r="207" s="2" customFormat="1">
      <c r="A207" s="39"/>
      <c r="B207" s="40"/>
      <c r="C207" s="41"/>
      <c r="D207" s="237" t="s">
        <v>179</v>
      </c>
      <c r="E207" s="41"/>
      <c r="F207" s="238" t="s">
        <v>180</v>
      </c>
      <c r="G207" s="41"/>
      <c r="H207" s="41"/>
      <c r="I207" s="239"/>
      <c r="J207" s="41"/>
      <c r="K207" s="41"/>
      <c r="L207" s="45"/>
      <c r="M207" s="240"/>
      <c r="N207" s="241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179</v>
      </c>
      <c r="AU207" s="18" t="s">
        <v>89</v>
      </c>
    </row>
    <row r="208" s="13" customFormat="1">
      <c r="A208" s="13"/>
      <c r="B208" s="242"/>
      <c r="C208" s="243"/>
      <c r="D208" s="237" t="s">
        <v>181</v>
      </c>
      <c r="E208" s="244" t="s">
        <v>1</v>
      </c>
      <c r="F208" s="245" t="s">
        <v>280</v>
      </c>
      <c r="G208" s="243"/>
      <c r="H208" s="244" t="s">
        <v>1</v>
      </c>
      <c r="I208" s="246"/>
      <c r="J208" s="243"/>
      <c r="K208" s="243"/>
      <c r="L208" s="247"/>
      <c r="M208" s="248"/>
      <c r="N208" s="249"/>
      <c r="O208" s="249"/>
      <c r="P208" s="249"/>
      <c r="Q208" s="249"/>
      <c r="R208" s="249"/>
      <c r="S208" s="249"/>
      <c r="T208" s="25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1" t="s">
        <v>181</v>
      </c>
      <c r="AU208" s="251" t="s">
        <v>89</v>
      </c>
      <c r="AV208" s="13" t="s">
        <v>87</v>
      </c>
      <c r="AW208" s="13" t="s">
        <v>35</v>
      </c>
      <c r="AX208" s="13" t="s">
        <v>79</v>
      </c>
      <c r="AY208" s="251" t="s">
        <v>118</v>
      </c>
    </row>
    <row r="209" s="14" customFormat="1">
      <c r="A209" s="14"/>
      <c r="B209" s="252"/>
      <c r="C209" s="253"/>
      <c r="D209" s="237" t="s">
        <v>181</v>
      </c>
      <c r="E209" s="254" t="s">
        <v>1</v>
      </c>
      <c r="F209" s="255" t="s">
        <v>281</v>
      </c>
      <c r="G209" s="253"/>
      <c r="H209" s="256">
        <v>1042</v>
      </c>
      <c r="I209" s="257"/>
      <c r="J209" s="253"/>
      <c r="K209" s="253"/>
      <c r="L209" s="258"/>
      <c r="M209" s="259"/>
      <c r="N209" s="260"/>
      <c r="O209" s="260"/>
      <c r="P209" s="260"/>
      <c r="Q209" s="260"/>
      <c r="R209" s="260"/>
      <c r="S209" s="260"/>
      <c r="T209" s="26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2" t="s">
        <v>181</v>
      </c>
      <c r="AU209" s="262" t="s">
        <v>89</v>
      </c>
      <c r="AV209" s="14" t="s">
        <v>89</v>
      </c>
      <c r="AW209" s="14" t="s">
        <v>35</v>
      </c>
      <c r="AX209" s="14" t="s">
        <v>79</v>
      </c>
      <c r="AY209" s="262" t="s">
        <v>118</v>
      </c>
    </row>
    <row r="210" s="14" customFormat="1">
      <c r="A210" s="14"/>
      <c r="B210" s="252"/>
      <c r="C210" s="253"/>
      <c r="D210" s="237" t="s">
        <v>181</v>
      </c>
      <c r="E210" s="254" t="s">
        <v>1</v>
      </c>
      <c r="F210" s="255" t="s">
        <v>282</v>
      </c>
      <c r="G210" s="253"/>
      <c r="H210" s="256">
        <v>2984</v>
      </c>
      <c r="I210" s="257"/>
      <c r="J210" s="253"/>
      <c r="K210" s="253"/>
      <c r="L210" s="258"/>
      <c r="M210" s="259"/>
      <c r="N210" s="260"/>
      <c r="O210" s="260"/>
      <c r="P210" s="260"/>
      <c r="Q210" s="260"/>
      <c r="R210" s="260"/>
      <c r="S210" s="260"/>
      <c r="T210" s="26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2" t="s">
        <v>181</v>
      </c>
      <c r="AU210" s="262" t="s">
        <v>89</v>
      </c>
      <c r="AV210" s="14" t="s">
        <v>89</v>
      </c>
      <c r="AW210" s="14" t="s">
        <v>35</v>
      </c>
      <c r="AX210" s="14" t="s">
        <v>79</v>
      </c>
      <c r="AY210" s="262" t="s">
        <v>118</v>
      </c>
    </row>
    <row r="211" s="16" customFormat="1">
      <c r="A211" s="16"/>
      <c r="B211" s="274"/>
      <c r="C211" s="275"/>
      <c r="D211" s="237" t="s">
        <v>181</v>
      </c>
      <c r="E211" s="276" t="s">
        <v>1</v>
      </c>
      <c r="F211" s="277" t="s">
        <v>193</v>
      </c>
      <c r="G211" s="275"/>
      <c r="H211" s="278">
        <v>4026</v>
      </c>
      <c r="I211" s="279"/>
      <c r="J211" s="275"/>
      <c r="K211" s="275"/>
      <c r="L211" s="280"/>
      <c r="M211" s="281"/>
      <c r="N211" s="282"/>
      <c r="O211" s="282"/>
      <c r="P211" s="282"/>
      <c r="Q211" s="282"/>
      <c r="R211" s="282"/>
      <c r="S211" s="282"/>
      <c r="T211" s="283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T211" s="284" t="s">
        <v>181</v>
      </c>
      <c r="AU211" s="284" t="s">
        <v>89</v>
      </c>
      <c r="AV211" s="16" t="s">
        <v>132</v>
      </c>
      <c r="AW211" s="16" t="s">
        <v>35</v>
      </c>
      <c r="AX211" s="16" t="s">
        <v>87</v>
      </c>
      <c r="AY211" s="284" t="s">
        <v>118</v>
      </c>
    </row>
    <row r="212" s="2" customFormat="1" ht="33" customHeight="1">
      <c r="A212" s="39"/>
      <c r="B212" s="40"/>
      <c r="C212" s="211" t="s">
        <v>283</v>
      </c>
      <c r="D212" s="211" t="s">
        <v>119</v>
      </c>
      <c r="E212" s="212" t="s">
        <v>284</v>
      </c>
      <c r="F212" s="213" t="s">
        <v>285</v>
      </c>
      <c r="G212" s="214" t="s">
        <v>176</v>
      </c>
      <c r="H212" s="215">
        <v>2386.0329999999999</v>
      </c>
      <c r="I212" s="216"/>
      <c r="J212" s="217">
        <f>ROUND(I212*H212,2)</f>
        <v>0</v>
      </c>
      <c r="K212" s="213" t="s">
        <v>177</v>
      </c>
      <c r="L212" s="45"/>
      <c r="M212" s="218" t="s">
        <v>1</v>
      </c>
      <c r="N212" s="219" t="s">
        <v>44</v>
      </c>
      <c r="O212" s="92"/>
      <c r="P212" s="220">
        <f>O212*H212</f>
        <v>0</v>
      </c>
      <c r="Q212" s="220">
        <v>0</v>
      </c>
      <c r="R212" s="220">
        <f>Q212*H212</f>
        <v>0</v>
      </c>
      <c r="S212" s="220">
        <v>0</v>
      </c>
      <c r="T212" s="22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2" t="s">
        <v>132</v>
      </c>
      <c r="AT212" s="222" t="s">
        <v>119</v>
      </c>
      <c r="AU212" s="222" t="s">
        <v>89</v>
      </c>
      <c r="AY212" s="18" t="s">
        <v>118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8" t="s">
        <v>87</v>
      </c>
      <c r="BK212" s="223">
        <f>ROUND(I212*H212,2)</f>
        <v>0</v>
      </c>
      <c r="BL212" s="18" t="s">
        <v>132</v>
      </c>
      <c r="BM212" s="222" t="s">
        <v>286</v>
      </c>
    </row>
    <row r="213" s="2" customFormat="1">
      <c r="A213" s="39"/>
      <c r="B213" s="40"/>
      <c r="C213" s="41"/>
      <c r="D213" s="237" t="s">
        <v>179</v>
      </c>
      <c r="E213" s="41"/>
      <c r="F213" s="238" t="s">
        <v>180</v>
      </c>
      <c r="G213" s="41"/>
      <c r="H213" s="41"/>
      <c r="I213" s="239"/>
      <c r="J213" s="41"/>
      <c r="K213" s="41"/>
      <c r="L213" s="45"/>
      <c r="M213" s="240"/>
      <c r="N213" s="241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179</v>
      </c>
      <c r="AU213" s="18" t="s">
        <v>89</v>
      </c>
    </row>
    <row r="214" s="14" customFormat="1">
      <c r="A214" s="14"/>
      <c r="B214" s="252"/>
      <c r="C214" s="253"/>
      <c r="D214" s="237" t="s">
        <v>181</v>
      </c>
      <c r="E214" s="254" t="s">
        <v>1</v>
      </c>
      <c r="F214" s="255" t="s">
        <v>287</v>
      </c>
      <c r="G214" s="253"/>
      <c r="H214" s="256">
        <v>2386.0329999999999</v>
      </c>
      <c r="I214" s="257"/>
      <c r="J214" s="253"/>
      <c r="K214" s="253"/>
      <c r="L214" s="258"/>
      <c r="M214" s="259"/>
      <c r="N214" s="260"/>
      <c r="O214" s="260"/>
      <c r="P214" s="260"/>
      <c r="Q214" s="260"/>
      <c r="R214" s="260"/>
      <c r="S214" s="260"/>
      <c r="T214" s="26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2" t="s">
        <v>181</v>
      </c>
      <c r="AU214" s="262" t="s">
        <v>89</v>
      </c>
      <c r="AV214" s="14" t="s">
        <v>89</v>
      </c>
      <c r="AW214" s="14" t="s">
        <v>35</v>
      </c>
      <c r="AX214" s="14" t="s">
        <v>87</v>
      </c>
      <c r="AY214" s="262" t="s">
        <v>118</v>
      </c>
    </row>
    <row r="215" s="2" customFormat="1" ht="24.15" customHeight="1">
      <c r="A215" s="39"/>
      <c r="B215" s="40"/>
      <c r="C215" s="211" t="s">
        <v>288</v>
      </c>
      <c r="D215" s="211" t="s">
        <v>119</v>
      </c>
      <c r="E215" s="212" t="s">
        <v>289</v>
      </c>
      <c r="F215" s="213" t="s">
        <v>290</v>
      </c>
      <c r="G215" s="214" t="s">
        <v>176</v>
      </c>
      <c r="H215" s="215">
        <v>4026</v>
      </c>
      <c r="I215" s="216"/>
      <c r="J215" s="217">
        <f>ROUND(I215*H215,2)</f>
        <v>0</v>
      </c>
      <c r="K215" s="213" t="s">
        <v>177</v>
      </c>
      <c r="L215" s="45"/>
      <c r="M215" s="218" t="s">
        <v>1</v>
      </c>
      <c r="N215" s="219" t="s">
        <v>44</v>
      </c>
      <c r="O215" s="92"/>
      <c r="P215" s="220">
        <f>O215*H215</f>
        <v>0</v>
      </c>
      <c r="Q215" s="220">
        <v>0</v>
      </c>
      <c r="R215" s="220">
        <f>Q215*H215</f>
        <v>0</v>
      </c>
      <c r="S215" s="220">
        <v>0</v>
      </c>
      <c r="T215" s="22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2" t="s">
        <v>132</v>
      </c>
      <c r="AT215" s="222" t="s">
        <v>119</v>
      </c>
      <c r="AU215" s="222" t="s">
        <v>89</v>
      </c>
      <c r="AY215" s="18" t="s">
        <v>118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8" t="s">
        <v>87</v>
      </c>
      <c r="BK215" s="223">
        <f>ROUND(I215*H215,2)</f>
        <v>0</v>
      </c>
      <c r="BL215" s="18" t="s">
        <v>132</v>
      </c>
      <c r="BM215" s="222" t="s">
        <v>291</v>
      </c>
    </row>
    <row r="216" s="2" customFormat="1">
      <c r="A216" s="39"/>
      <c r="B216" s="40"/>
      <c r="C216" s="41"/>
      <c r="D216" s="237" t="s">
        <v>179</v>
      </c>
      <c r="E216" s="41"/>
      <c r="F216" s="238" t="s">
        <v>180</v>
      </c>
      <c r="G216" s="41"/>
      <c r="H216" s="41"/>
      <c r="I216" s="239"/>
      <c r="J216" s="41"/>
      <c r="K216" s="41"/>
      <c r="L216" s="45"/>
      <c r="M216" s="240"/>
      <c r="N216" s="241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179</v>
      </c>
      <c r="AU216" s="18" t="s">
        <v>89</v>
      </c>
    </row>
    <row r="217" s="14" customFormat="1">
      <c r="A217" s="14"/>
      <c r="B217" s="252"/>
      <c r="C217" s="253"/>
      <c r="D217" s="237" t="s">
        <v>181</v>
      </c>
      <c r="E217" s="254" t="s">
        <v>1</v>
      </c>
      <c r="F217" s="255" t="s">
        <v>281</v>
      </c>
      <c r="G217" s="253"/>
      <c r="H217" s="256">
        <v>1042</v>
      </c>
      <c r="I217" s="257"/>
      <c r="J217" s="253"/>
      <c r="K217" s="253"/>
      <c r="L217" s="258"/>
      <c r="M217" s="259"/>
      <c r="N217" s="260"/>
      <c r="O217" s="260"/>
      <c r="P217" s="260"/>
      <c r="Q217" s="260"/>
      <c r="R217" s="260"/>
      <c r="S217" s="260"/>
      <c r="T217" s="26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2" t="s">
        <v>181</v>
      </c>
      <c r="AU217" s="262" t="s">
        <v>89</v>
      </c>
      <c r="AV217" s="14" t="s">
        <v>89</v>
      </c>
      <c r="AW217" s="14" t="s">
        <v>35</v>
      </c>
      <c r="AX217" s="14" t="s">
        <v>79</v>
      </c>
      <c r="AY217" s="262" t="s">
        <v>118</v>
      </c>
    </row>
    <row r="218" s="14" customFormat="1">
      <c r="A218" s="14"/>
      <c r="B218" s="252"/>
      <c r="C218" s="253"/>
      <c r="D218" s="237" t="s">
        <v>181</v>
      </c>
      <c r="E218" s="254" t="s">
        <v>1</v>
      </c>
      <c r="F218" s="255" t="s">
        <v>282</v>
      </c>
      <c r="G218" s="253"/>
      <c r="H218" s="256">
        <v>2984</v>
      </c>
      <c r="I218" s="257"/>
      <c r="J218" s="253"/>
      <c r="K218" s="253"/>
      <c r="L218" s="258"/>
      <c r="M218" s="259"/>
      <c r="N218" s="260"/>
      <c r="O218" s="260"/>
      <c r="P218" s="260"/>
      <c r="Q218" s="260"/>
      <c r="R218" s="260"/>
      <c r="S218" s="260"/>
      <c r="T218" s="26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2" t="s">
        <v>181</v>
      </c>
      <c r="AU218" s="262" t="s">
        <v>89</v>
      </c>
      <c r="AV218" s="14" t="s">
        <v>89</v>
      </c>
      <c r="AW218" s="14" t="s">
        <v>35</v>
      </c>
      <c r="AX218" s="14" t="s">
        <v>79</v>
      </c>
      <c r="AY218" s="262" t="s">
        <v>118</v>
      </c>
    </row>
    <row r="219" s="16" customFormat="1">
      <c r="A219" s="16"/>
      <c r="B219" s="274"/>
      <c r="C219" s="275"/>
      <c r="D219" s="237" t="s">
        <v>181</v>
      </c>
      <c r="E219" s="276" t="s">
        <v>1</v>
      </c>
      <c r="F219" s="277" t="s">
        <v>193</v>
      </c>
      <c r="G219" s="275"/>
      <c r="H219" s="278">
        <v>4026</v>
      </c>
      <c r="I219" s="279"/>
      <c r="J219" s="275"/>
      <c r="K219" s="275"/>
      <c r="L219" s="280"/>
      <c r="M219" s="281"/>
      <c r="N219" s="282"/>
      <c r="O219" s="282"/>
      <c r="P219" s="282"/>
      <c r="Q219" s="282"/>
      <c r="R219" s="282"/>
      <c r="S219" s="282"/>
      <c r="T219" s="283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84" t="s">
        <v>181</v>
      </c>
      <c r="AU219" s="284" t="s">
        <v>89</v>
      </c>
      <c r="AV219" s="16" t="s">
        <v>132</v>
      </c>
      <c r="AW219" s="16" t="s">
        <v>35</v>
      </c>
      <c r="AX219" s="16" t="s">
        <v>87</v>
      </c>
      <c r="AY219" s="284" t="s">
        <v>118</v>
      </c>
    </row>
    <row r="220" s="2" customFormat="1" ht="16.5" customHeight="1">
      <c r="A220" s="39"/>
      <c r="B220" s="40"/>
      <c r="C220" s="285" t="s">
        <v>7</v>
      </c>
      <c r="D220" s="285" t="s">
        <v>260</v>
      </c>
      <c r="E220" s="286" t="s">
        <v>292</v>
      </c>
      <c r="F220" s="287" t="s">
        <v>293</v>
      </c>
      <c r="G220" s="288" t="s">
        <v>294</v>
      </c>
      <c r="H220" s="289">
        <v>100.65000000000001</v>
      </c>
      <c r="I220" s="290"/>
      <c r="J220" s="291">
        <f>ROUND(I220*H220,2)</f>
        <v>0</v>
      </c>
      <c r="K220" s="287" t="s">
        <v>177</v>
      </c>
      <c r="L220" s="292"/>
      <c r="M220" s="293" t="s">
        <v>1</v>
      </c>
      <c r="N220" s="294" t="s">
        <v>44</v>
      </c>
      <c r="O220" s="92"/>
      <c r="P220" s="220">
        <f>O220*H220</f>
        <v>0</v>
      </c>
      <c r="Q220" s="220">
        <v>0.001</v>
      </c>
      <c r="R220" s="220">
        <f>Q220*H220</f>
        <v>0.10065</v>
      </c>
      <c r="S220" s="220">
        <v>0</v>
      </c>
      <c r="T220" s="22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2" t="s">
        <v>149</v>
      </c>
      <c r="AT220" s="222" t="s">
        <v>260</v>
      </c>
      <c r="AU220" s="222" t="s">
        <v>89</v>
      </c>
      <c r="AY220" s="18" t="s">
        <v>118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8" t="s">
        <v>87</v>
      </c>
      <c r="BK220" s="223">
        <f>ROUND(I220*H220,2)</f>
        <v>0</v>
      </c>
      <c r="BL220" s="18" t="s">
        <v>132</v>
      </c>
      <c r="BM220" s="222" t="s">
        <v>295</v>
      </c>
    </row>
    <row r="221" s="14" customFormat="1">
      <c r="A221" s="14"/>
      <c r="B221" s="252"/>
      <c r="C221" s="253"/>
      <c r="D221" s="237" t="s">
        <v>181</v>
      </c>
      <c r="E221" s="253"/>
      <c r="F221" s="255" t="s">
        <v>296</v>
      </c>
      <c r="G221" s="253"/>
      <c r="H221" s="256">
        <v>100.65000000000001</v>
      </c>
      <c r="I221" s="257"/>
      <c r="J221" s="253"/>
      <c r="K221" s="253"/>
      <c r="L221" s="258"/>
      <c r="M221" s="259"/>
      <c r="N221" s="260"/>
      <c r="O221" s="260"/>
      <c r="P221" s="260"/>
      <c r="Q221" s="260"/>
      <c r="R221" s="260"/>
      <c r="S221" s="260"/>
      <c r="T221" s="26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2" t="s">
        <v>181</v>
      </c>
      <c r="AU221" s="262" t="s">
        <v>89</v>
      </c>
      <c r="AV221" s="14" t="s">
        <v>89</v>
      </c>
      <c r="AW221" s="14" t="s">
        <v>4</v>
      </c>
      <c r="AX221" s="14" t="s">
        <v>87</v>
      </c>
      <c r="AY221" s="262" t="s">
        <v>118</v>
      </c>
    </row>
    <row r="222" s="2" customFormat="1" ht="24.15" customHeight="1">
      <c r="A222" s="39"/>
      <c r="B222" s="40"/>
      <c r="C222" s="211" t="s">
        <v>297</v>
      </c>
      <c r="D222" s="211" t="s">
        <v>119</v>
      </c>
      <c r="E222" s="212" t="s">
        <v>298</v>
      </c>
      <c r="F222" s="213" t="s">
        <v>299</v>
      </c>
      <c r="G222" s="214" t="s">
        <v>176</v>
      </c>
      <c r="H222" s="215">
        <v>7217</v>
      </c>
      <c r="I222" s="216"/>
      <c r="J222" s="217">
        <f>ROUND(I222*H222,2)</f>
        <v>0</v>
      </c>
      <c r="K222" s="213" t="s">
        <v>177</v>
      </c>
      <c r="L222" s="45"/>
      <c r="M222" s="218" t="s">
        <v>1</v>
      </c>
      <c r="N222" s="219" t="s">
        <v>44</v>
      </c>
      <c r="O222" s="92"/>
      <c r="P222" s="220">
        <f>O222*H222</f>
        <v>0</v>
      </c>
      <c r="Q222" s="220">
        <v>0</v>
      </c>
      <c r="R222" s="220">
        <f>Q222*H222</f>
        <v>0</v>
      </c>
      <c r="S222" s="220">
        <v>0</v>
      </c>
      <c r="T222" s="22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2" t="s">
        <v>132</v>
      </c>
      <c r="AT222" s="222" t="s">
        <v>119</v>
      </c>
      <c r="AU222" s="222" t="s">
        <v>89</v>
      </c>
      <c r="AY222" s="18" t="s">
        <v>118</v>
      </c>
      <c r="BE222" s="223">
        <f>IF(N222="základní",J222,0)</f>
        <v>0</v>
      </c>
      <c r="BF222" s="223">
        <f>IF(N222="snížená",J222,0)</f>
        <v>0</v>
      </c>
      <c r="BG222" s="223">
        <f>IF(N222="zákl. přenesená",J222,0)</f>
        <v>0</v>
      </c>
      <c r="BH222" s="223">
        <f>IF(N222="sníž. přenesená",J222,0)</f>
        <v>0</v>
      </c>
      <c r="BI222" s="223">
        <f>IF(N222="nulová",J222,0)</f>
        <v>0</v>
      </c>
      <c r="BJ222" s="18" t="s">
        <v>87</v>
      </c>
      <c r="BK222" s="223">
        <f>ROUND(I222*H222,2)</f>
        <v>0</v>
      </c>
      <c r="BL222" s="18" t="s">
        <v>132</v>
      </c>
      <c r="BM222" s="222" t="s">
        <v>300</v>
      </c>
    </row>
    <row r="223" s="2" customFormat="1">
      <c r="A223" s="39"/>
      <c r="B223" s="40"/>
      <c r="C223" s="41"/>
      <c r="D223" s="237" t="s">
        <v>179</v>
      </c>
      <c r="E223" s="41"/>
      <c r="F223" s="238" t="s">
        <v>180</v>
      </c>
      <c r="G223" s="41"/>
      <c r="H223" s="41"/>
      <c r="I223" s="239"/>
      <c r="J223" s="41"/>
      <c r="K223" s="41"/>
      <c r="L223" s="45"/>
      <c r="M223" s="240"/>
      <c r="N223" s="241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179</v>
      </c>
      <c r="AU223" s="18" t="s">
        <v>89</v>
      </c>
    </row>
    <row r="224" s="14" customFormat="1">
      <c r="A224" s="14"/>
      <c r="B224" s="252"/>
      <c r="C224" s="253"/>
      <c r="D224" s="237" t="s">
        <v>181</v>
      </c>
      <c r="E224" s="254" t="s">
        <v>1</v>
      </c>
      <c r="F224" s="255" t="s">
        <v>301</v>
      </c>
      <c r="G224" s="253"/>
      <c r="H224" s="256">
        <v>7217</v>
      </c>
      <c r="I224" s="257"/>
      <c r="J224" s="253"/>
      <c r="K224" s="253"/>
      <c r="L224" s="258"/>
      <c r="M224" s="259"/>
      <c r="N224" s="260"/>
      <c r="O224" s="260"/>
      <c r="P224" s="260"/>
      <c r="Q224" s="260"/>
      <c r="R224" s="260"/>
      <c r="S224" s="260"/>
      <c r="T224" s="26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2" t="s">
        <v>181</v>
      </c>
      <c r="AU224" s="262" t="s">
        <v>89</v>
      </c>
      <c r="AV224" s="14" t="s">
        <v>89</v>
      </c>
      <c r="AW224" s="14" t="s">
        <v>35</v>
      </c>
      <c r="AX224" s="14" t="s">
        <v>87</v>
      </c>
      <c r="AY224" s="262" t="s">
        <v>118</v>
      </c>
    </row>
    <row r="225" s="2" customFormat="1" ht="24.15" customHeight="1">
      <c r="A225" s="39"/>
      <c r="B225" s="40"/>
      <c r="C225" s="211" t="s">
        <v>302</v>
      </c>
      <c r="D225" s="211" t="s">
        <v>119</v>
      </c>
      <c r="E225" s="212" t="s">
        <v>303</v>
      </c>
      <c r="F225" s="213" t="s">
        <v>304</v>
      </c>
      <c r="G225" s="214" t="s">
        <v>176</v>
      </c>
      <c r="H225" s="215">
        <v>1985</v>
      </c>
      <c r="I225" s="216"/>
      <c r="J225" s="217">
        <f>ROUND(I225*H225,2)</f>
        <v>0</v>
      </c>
      <c r="K225" s="213" t="s">
        <v>177</v>
      </c>
      <c r="L225" s="45"/>
      <c r="M225" s="218" t="s">
        <v>1</v>
      </c>
      <c r="N225" s="219" t="s">
        <v>44</v>
      </c>
      <c r="O225" s="92"/>
      <c r="P225" s="220">
        <f>O225*H225</f>
        <v>0</v>
      </c>
      <c r="Q225" s="220">
        <v>0</v>
      </c>
      <c r="R225" s="220">
        <f>Q225*H225</f>
        <v>0</v>
      </c>
      <c r="S225" s="220">
        <v>0</v>
      </c>
      <c r="T225" s="22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2" t="s">
        <v>132</v>
      </c>
      <c r="AT225" s="222" t="s">
        <v>119</v>
      </c>
      <c r="AU225" s="222" t="s">
        <v>89</v>
      </c>
      <c r="AY225" s="18" t="s">
        <v>118</v>
      </c>
      <c r="BE225" s="223">
        <f>IF(N225="základní",J225,0)</f>
        <v>0</v>
      </c>
      <c r="BF225" s="223">
        <f>IF(N225="snížená",J225,0)</f>
        <v>0</v>
      </c>
      <c r="BG225" s="223">
        <f>IF(N225="zákl. přenesená",J225,0)</f>
        <v>0</v>
      </c>
      <c r="BH225" s="223">
        <f>IF(N225="sníž. přenesená",J225,0)</f>
        <v>0</v>
      </c>
      <c r="BI225" s="223">
        <f>IF(N225="nulová",J225,0)</f>
        <v>0</v>
      </c>
      <c r="BJ225" s="18" t="s">
        <v>87</v>
      </c>
      <c r="BK225" s="223">
        <f>ROUND(I225*H225,2)</f>
        <v>0</v>
      </c>
      <c r="BL225" s="18" t="s">
        <v>132</v>
      </c>
      <c r="BM225" s="222" t="s">
        <v>305</v>
      </c>
    </row>
    <row r="226" s="2" customFormat="1">
      <c r="A226" s="39"/>
      <c r="B226" s="40"/>
      <c r="C226" s="41"/>
      <c r="D226" s="237" t="s">
        <v>179</v>
      </c>
      <c r="E226" s="41"/>
      <c r="F226" s="238" t="s">
        <v>180</v>
      </c>
      <c r="G226" s="41"/>
      <c r="H226" s="41"/>
      <c r="I226" s="239"/>
      <c r="J226" s="41"/>
      <c r="K226" s="41"/>
      <c r="L226" s="45"/>
      <c r="M226" s="240"/>
      <c r="N226" s="241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179</v>
      </c>
      <c r="AU226" s="18" t="s">
        <v>89</v>
      </c>
    </row>
    <row r="227" s="14" customFormat="1">
      <c r="A227" s="14"/>
      <c r="B227" s="252"/>
      <c r="C227" s="253"/>
      <c r="D227" s="237" t="s">
        <v>181</v>
      </c>
      <c r="E227" s="254" t="s">
        <v>1</v>
      </c>
      <c r="F227" s="255" t="s">
        <v>306</v>
      </c>
      <c r="G227" s="253"/>
      <c r="H227" s="256">
        <v>1985</v>
      </c>
      <c r="I227" s="257"/>
      <c r="J227" s="253"/>
      <c r="K227" s="253"/>
      <c r="L227" s="258"/>
      <c r="M227" s="259"/>
      <c r="N227" s="260"/>
      <c r="O227" s="260"/>
      <c r="P227" s="260"/>
      <c r="Q227" s="260"/>
      <c r="R227" s="260"/>
      <c r="S227" s="260"/>
      <c r="T227" s="26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2" t="s">
        <v>181</v>
      </c>
      <c r="AU227" s="262" t="s">
        <v>89</v>
      </c>
      <c r="AV227" s="14" t="s">
        <v>89</v>
      </c>
      <c r="AW227" s="14" t="s">
        <v>35</v>
      </c>
      <c r="AX227" s="14" t="s">
        <v>87</v>
      </c>
      <c r="AY227" s="262" t="s">
        <v>118</v>
      </c>
    </row>
    <row r="228" s="11" customFormat="1" ht="22.8" customHeight="1">
      <c r="A228" s="11"/>
      <c r="B228" s="197"/>
      <c r="C228" s="198"/>
      <c r="D228" s="199" t="s">
        <v>78</v>
      </c>
      <c r="E228" s="235" t="s">
        <v>89</v>
      </c>
      <c r="F228" s="235" t="s">
        <v>307</v>
      </c>
      <c r="G228" s="198"/>
      <c r="H228" s="198"/>
      <c r="I228" s="201"/>
      <c r="J228" s="236">
        <f>BK228</f>
        <v>0</v>
      </c>
      <c r="K228" s="198"/>
      <c r="L228" s="203"/>
      <c r="M228" s="204"/>
      <c r="N228" s="205"/>
      <c r="O228" s="205"/>
      <c r="P228" s="206">
        <f>SUM(P229:P248)</f>
        <v>0</v>
      </c>
      <c r="Q228" s="205"/>
      <c r="R228" s="206">
        <f>SUM(R229:R248)</f>
        <v>17.62938995</v>
      </c>
      <c r="S228" s="205"/>
      <c r="T228" s="207">
        <f>SUM(T229:T248)</f>
        <v>0</v>
      </c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R228" s="208" t="s">
        <v>87</v>
      </c>
      <c r="AT228" s="209" t="s">
        <v>78</v>
      </c>
      <c r="AU228" s="209" t="s">
        <v>87</v>
      </c>
      <c r="AY228" s="208" t="s">
        <v>118</v>
      </c>
      <c r="BK228" s="210">
        <f>SUM(BK229:BK248)</f>
        <v>0</v>
      </c>
    </row>
    <row r="229" s="2" customFormat="1" ht="33" customHeight="1">
      <c r="A229" s="39"/>
      <c r="B229" s="40"/>
      <c r="C229" s="211" t="s">
        <v>308</v>
      </c>
      <c r="D229" s="211" t="s">
        <v>119</v>
      </c>
      <c r="E229" s="212" t="s">
        <v>309</v>
      </c>
      <c r="F229" s="213" t="s">
        <v>310</v>
      </c>
      <c r="G229" s="214" t="s">
        <v>223</v>
      </c>
      <c r="H229" s="215">
        <v>9.1199999999999992</v>
      </c>
      <c r="I229" s="216"/>
      <c r="J229" s="217">
        <f>ROUND(I229*H229,2)</f>
        <v>0</v>
      </c>
      <c r="K229" s="213" t="s">
        <v>177</v>
      </c>
      <c r="L229" s="45"/>
      <c r="M229" s="218" t="s">
        <v>1</v>
      </c>
      <c r="N229" s="219" t="s">
        <v>44</v>
      </c>
      <c r="O229" s="92"/>
      <c r="P229" s="220">
        <f>O229*H229</f>
        <v>0</v>
      </c>
      <c r="Q229" s="220">
        <v>0</v>
      </c>
      <c r="R229" s="220">
        <f>Q229*H229</f>
        <v>0</v>
      </c>
      <c r="S229" s="220">
        <v>0</v>
      </c>
      <c r="T229" s="22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2" t="s">
        <v>132</v>
      </c>
      <c r="AT229" s="222" t="s">
        <v>119</v>
      </c>
      <c r="AU229" s="222" t="s">
        <v>89</v>
      </c>
      <c r="AY229" s="18" t="s">
        <v>118</v>
      </c>
      <c r="BE229" s="223">
        <f>IF(N229="základní",J229,0)</f>
        <v>0</v>
      </c>
      <c r="BF229" s="223">
        <f>IF(N229="snížená",J229,0)</f>
        <v>0</v>
      </c>
      <c r="BG229" s="223">
        <f>IF(N229="zákl. přenesená",J229,0)</f>
        <v>0</v>
      </c>
      <c r="BH229" s="223">
        <f>IF(N229="sníž. přenesená",J229,0)</f>
        <v>0</v>
      </c>
      <c r="BI229" s="223">
        <f>IF(N229="nulová",J229,0)</f>
        <v>0</v>
      </c>
      <c r="BJ229" s="18" t="s">
        <v>87</v>
      </c>
      <c r="BK229" s="223">
        <f>ROUND(I229*H229,2)</f>
        <v>0</v>
      </c>
      <c r="BL229" s="18" t="s">
        <v>132</v>
      </c>
      <c r="BM229" s="222" t="s">
        <v>311</v>
      </c>
    </row>
    <row r="230" s="2" customFormat="1">
      <c r="A230" s="39"/>
      <c r="B230" s="40"/>
      <c r="C230" s="41"/>
      <c r="D230" s="237" t="s">
        <v>179</v>
      </c>
      <c r="E230" s="41"/>
      <c r="F230" s="238" t="s">
        <v>180</v>
      </c>
      <c r="G230" s="41"/>
      <c r="H230" s="41"/>
      <c r="I230" s="239"/>
      <c r="J230" s="41"/>
      <c r="K230" s="41"/>
      <c r="L230" s="45"/>
      <c r="M230" s="240"/>
      <c r="N230" s="241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179</v>
      </c>
      <c r="AU230" s="18" t="s">
        <v>89</v>
      </c>
    </row>
    <row r="231" s="14" customFormat="1">
      <c r="A231" s="14"/>
      <c r="B231" s="252"/>
      <c r="C231" s="253"/>
      <c r="D231" s="237" t="s">
        <v>181</v>
      </c>
      <c r="E231" s="254" t="s">
        <v>1</v>
      </c>
      <c r="F231" s="255" t="s">
        <v>312</v>
      </c>
      <c r="G231" s="253"/>
      <c r="H231" s="256">
        <v>9.1199999999999992</v>
      </c>
      <c r="I231" s="257"/>
      <c r="J231" s="253"/>
      <c r="K231" s="253"/>
      <c r="L231" s="258"/>
      <c r="M231" s="259"/>
      <c r="N231" s="260"/>
      <c r="O231" s="260"/>
      <c r="P231" s="260"/>
      <c r="Q231" s="260"/>
      <c r="R231" s="260"/>
      <c r="S231" s="260"/>
      <c r="T231" s="26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2" t="s">
        <v>181</v>
      </c>
      <c r="AU231" s="262" t="s">
        <v>89</v>
      </c>
      <c r="AV231" s="14" t="s">
        <v>89</v>
      </c>
      <c r="AW231" s="14" t="s">
        <v>35</v>
      </c>
      <c r="AX231" s="14" t="s">
        <v>87</v>
      </c>
      <c r="AY231" s="262" t="s">
        <v>118</v>
      </c>
    </row>
    <row r="232" s="2" customFormat="1" ht="33" customHeight="1">
      <c r="A232" s="39"/>
      <c r="B232" s="40"/>
      <c r="C232" s="211" t="s">
        <v>313</v>
      </c>
      <c r="D232" s="211" t="s">
        <v>119</v>
      </c>
      <c r="E232" s="212" t="s">
        <v>314</v>
      </c>
      <c r="F232" s="213" t="s">
        <v>315</v>
      </c>
      <c r="G232" s="214" t="s">
        <v>176</v>
      </c>
      <c r="H232" s="215">
        <v>156.31999999999999</v>
      </c>
      <c r="I232" s="216"/>
      <c r="J232" s="217">
        <f>ROUND(I232*H232,2)</f>
        <v>0</v>
      </c>
      <c r="K232" s="213" t="s">
        <v>177</v>
      </c>
      <c r="L232" s="45"/>
      <c r="M232" s="218" t="s">
        <v>1</v>
      </c>
      <c r="N232" s="219" t="s">
        <v>44</v>
      </c>
      <c r="O232" s="92"/>
      <c r="P232" s="220">
        <f>O232*H232</f>
        <v>0</v>
      </c>
      <c r="Q232" s="220">
        <v>0.00031</v>
      </c>
      <c r="R232" s="220">
        <f>Q232*H232</f>
        <v>0.048459200000000001</v>
      </c>
      <c r="S232" s="220">
        <v>0</v>
      </c>
      <c r="T232" s="221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2" t="s">
        <v>132</v>
      </c>
      <c r="AT232" s="222" t="s">
        <v>119</v>
      </c>
      <c r="AU232" s="222" t="s">
        <v>89</v>
      </c>
      <c r="AY232" s="18" t="s">
        <v>118</v>
      </c>
      <c r="BE232" s="223">
        <f>IF(N232="základní",J232,0)</f>
        <v>0</v>
      </c>
      <c r="BF232" s="223">
        <f>IF(N232="snížená",J232,0)</f>
        <v>0</v>
      </c>
      <c r="BG232" s="223">
        <f>IF(N232="zákl. přenesená",J232,0)</f>
        <v>0</v>
      </c>
      <c r="BH232" s="223">
        <f>IF(N232="sníž. přenesená",J232,0)</f>
        <v>0</v>
      </c>
      <c r="BI232" s="223">
        <f>IF(N232="nulová",J232,0)</f>
        <v>0</v>
      </c>
      <c r="BJ232" s="18" t="s">
        <v>87</v>
      </c>
      <c r="BK232" s="223">
        <f>ROUND(I232*H232,2)</f>
        <v>0</v>
      </c>
      <c r="BL232" s="18" t="s">
        <v>132</v>
      </c>
      <c r="BM232" s="222" t="s">
        <v>316</v>
      </c>
    </row>
    <row r="233" s="2" customFormat="1">
      <c r="A233" s="39"/>
      <c r="B233" s="40"/>
      <c r="C233" s="41"/>
      <c r="D233" s="237" t="s">
        <v>179</v>
      </c>
      <c r="E233" s="41"/>
      <c r="F233" s="238" t="s">
        <v>180</v>
      </c>
      <c r="G233" s="41"/>
      <c r="H233" s="41"/>
      <c r="I233" s="239"/>
      <c r="J233" s="41"/>
      <c r="K233" s="41"/>
      <c r="L233" s="45"/>
      <c r="M233" s="240"/>
      <c r="N233" s="241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179</v>
      </c>
      <c r="AU233" s="18" t="s">
        <v>89</v>
      </c>
    </row>
    <row r="234" s="14" customFormat="1">
      <c r="A234" s="14"/>
      <c r="B234" s="252"/>
      <c r="C234" s="253"/>
      <c r="D234" s="237" t="s">
        <v>181</v>
      </c>
      <c r="E234" s="254" t="s">
        <v>1</v>
      </c>
      <c r="F234" s="255" t="s">
        <v>317</v>
      </c>
      <c r="G234" s="253"/>
      <c r="H234" s="256">
        <v>156.31999999999999</v>
      </c>
      <c r="I234" s="257"/>
      <c r="J234" s="253"/>
      <c r="K234" s="253"/>
      <c r="L234" s="258"/>
      <c r="M234" s="259"/>
      <c r="N234" s="260"/>
      <c r="O234" s="260"/>
      <c r="P234" s="260"/>
      <c r="Q234" s="260"/>
      <c r="R234" s="260"/>
      <c r="S234" s="260"/>
      <c r="T234" s="26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2" t="s">
        <v>181</v>
      </c>
      <c r="AU234" s="262" t="s">
        <v>89</v>
      </c>
      <c r="AV234" s="14" t="s">
        <v>89</v>
      </c>
      <c r="AW234" s="14" t="s">
        <v>35</v>
      </c>
      <c r="AX234" s="14" t="s">
        <v>87</v>
      </c>
      <c r="AY234" s="262" t="s">
        <v>118</v>
      </c>
    </row>
    <row r="235" s="2" customFormat="1" ht="16.5" customHeight="1">
      <c r="A235" s="39"/>
      <c r="B235" s="40"/>
      <c r="C235" s="285" t="s">
        <v>318</v>
      </c>
      <c r="D235" s="285" t="s">
        <v>260</v>
      </c>
      <c r="E235" s="286" t="s">
        <v>319</v>
      </c>
      <c r="F235" s="287" t="s">
        <v>320</v>
      </c>
      <c r="G235" s="288" t="s">
        <v>176</v>
      </c>
      <c r="H235" s="289">
        <v>158.66499999999999</v>
      </c>
      <c r="I235" s="290"/>
      <c r="J235" s="291">
        <f>ROUND(I235*H235,2)</f>
        <v>0</v>
      </c>
      <c r="K235" s="287" t="s">
        <v>177</v>
      </c>
      <c r="L235" s="292"/>
      <c r="M235" s="293" t="s">
        <v>1</v>
      </c>
      <c r="N235" s="294" t="s">
        <v>44</v>
      </c>
      <c r="O235" s="92"/>
      <c r="P235" s="220">
        <f>O235*H235</f>
        <v>0</v>
      </c>
      <c r="Q235" s="220">
        <v>0.00035</v>
      </c>
      <c r="R235" s="220">
        <f>Q235*H235</f>
        <v>0.055532749999999999</v>
      </c>
      <c r="S235" s="220">
        <v>0</v>
      </c>
      <c r="T235" s="221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2" t="s">
        <v>149</v>
      </c>
      <c r="AT235" s="222" t="s">
        <v>260</v>
      </c>
      <c r="AU235" s="222" t="s">
        <v>89</v>
      </c>
      <c r="AY235" s="18" t="s">
        <v>118</v>
      </c>
      <c r="BE235" s="223">
        <f>IF(N235="základní",J235,0)</f>
        <v>0</v>
      </c>
      <c r="BF235" s="223">
        <f>IF(N235="snížená",J235,0)</f>
        <v>0</v>
      </c>
      <c r="BG235" s="223">
        <f>IF(N235="zákl. přenesená",J235,0)</f>
        <v>0</v>
      </c>
      <c r="BH235" s="223">
        <f>IF(N235="sníž. přenesená",J235,0)</f>
        <v>0</v>
      </c>
      <c r="BI235" s="223">
        <f>IF(N235="nulová",J235,0)</f>
        <v>0</v>
      </c>
      <c r="BJ235" s="18" t="s">
        <v>87</v>
      </c>
      <c r="BK235" s="223">
        <f>ROUND(I235*H235,2)</f>
        <v>0</v>
      </c>
      <c r="BL235" s="18" t="s">
        <v>132</v>
      </c>
      <c r="BM235" s="222" t="s">
        <v>321</v>
      </c>
    </row>
    <row r="236" s="14" customFormat="1">
      <c r="A236" s="14"/>
      <c r="B236" s="252"/>
      <c r="C236" s="253"/>
      <c r="D236" s="237" t="s">
        <v>181</v>
      </c>
      <c r="E236" s="253"/>
      <c r="F236" s="255" t="s">
        <v>322</v>
      </c>
      <c r="G236" s="253"/>
      <c r="H236" s="256">
        <v>158.66499999999999</v>
      </c>
      <c r="I236" s="257"/>
      <c r="J236" s="253"/>
      <c r="K236" s="253"/>
      <c r="L236" s="258"/>
      <c r="M236" s="259"/>
      <c r="N236" s="260"/>
      <c r="O236" s="260"/>
      <c r="P236" s="260"/>
      <c r="Q236" s="260"/>
      <c r="R236" s="260"/>
      <c r="S236" s="260"/>
      <c r="T236" s="26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2" t="s">
        <v>181</v>
      </c>
      <c r="AU236" s="262" t="s">
        <v>89</v>
      </c>
      <c r="AV236" s="14" t="s">
        <v>89</v>
      </c>
      <c r="AW236" s="14" t="s">
        <v>4</v>
      </c>
      <c r="AX236" s="14" t="s">
        <v>87</v>
      </c>
      <c r="AY236" s="262" t="s">
        <v>118</v>
      </c>
    </row>
    <row r="237" s="2" customFormat="1" ht="37.8" customHeight="1">
      <c r="A237" s="39"/>
      <c r="B237" s="40"/>
      <c r="C237" s="211" t="s">
        <v>323</v>
      </c>
      <c r="D237" s="211" t="s">
        <v>119</v>
      </c>
      <c r="E237" s="212" t="s">
        <v>324</v>
      </c>
      <c r="F237" s="213" t="s">
        <v>325</v>
      </c>
      <c r="G237" s="214" t="s">
        <v>326</v>
      </c>
      <c r="H237" s="215">
        <v>76</v>
      </c>
      <c r="I237" s="216"/>
      <c r="J237" s="217">
        <f>ROUND(I237*H237,2)</f>
        <v>0</v>
      </c>
      <c r="K237" s="213" t="s">
        <v>177</v>
      </c>
      <c r="L237" s="45"/>
      <c r="M237" s="218" t="s">
        <v>1</v>
      </c>
      <c r="N237" s="219" t="s">
        <v>44</v>
      </c>
      <c r="O237" s="92"/>
      <c r="P237" s="220">
        <f>O237*H237</f>
        <v>0</v>
      </c>
      <c r="Q237" s="220">
        <v>0.20469000000000001</v>
      </c>
      <c r="R237" s="220">
        <f>Q237*H237</f>
        <v>15.55644</v>
      </c>
      <c r="S237" s="220">
        <v>0</v>
      </c>
      <c r="T237" s="22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2" t="s">
        <v>132</v>
      </c>
      <c r="AT237" s="222" t="s">
        <v>119</v>
      </c>
      <c r="AU237" s="222" t="s">
        <v>89</v>
      </c>
      <c r="AY237" s="18" t="s">
        <v>118</v>
      </c>
      <c r="BE237" s="223">
        <f>IF(N237="základní",J237,0)</f>
        <v>0</v>
      </c>
      <c r="BF237" s="223">
        <f>IF(N237="snížená",J237,0)</f>
        <v>0</v>
      </c>
      <c r="BG237" s="223">
        <f>IF(N237="zákl. přenesená",J237,0)</f>
        <v>0</v>
      </c>
      <c r="BH237" s="223">
        <f>IF(N237="sníž. přenesená",J237,0)</f>
        <v>0</v>
      </c>
      <c r="BI237" s="223">
        <f>IF(N237="nulová",J237,0)</f>
        <v>0</v>
      </c>
      <c r="BJ237" s="18" t="s">
        <v>87</v>
      </c>
      <c r="BK237" s="223">
        <f>ROUND(I237*H237,2)</f>
        <v>0</v>
      </c>
      <c r="BL237" s="18" t="s">
        <v>132</v>
      </c>
      <c r="BM237" s="222" t="s">
        <v>327</v>
      </c>
    </row>
    <row r="238" s="2" customFormat="1">
      <c r="A238" s="39"/>
      <c r="B238" s="40"/>
      <c r="C238" s="41"/>
      <c r="D238" s="237" t="s">
        <v>179</v>
      </c>
      <c r="E238" s="41"/>
      <c r="F238" s="238" t="s">
        <v>180</v>
      </c>
      <c r="G238" s="41"/>
      <c r="H238" s="41"/>
      <c r="I238" s="239"/>
      <c r="J238" s="41"/>
      <c r="K238" s="41"/>
      <c r="L238" s="45"/>
      <c r="M238" s="240"/>
      <c r="N238" s="241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179</v>
      </c>
      <c r="AU238" s="18" t="s">
        <v>89</v>
      </c>
    </row>
    <row r="239" s="14" customFormat="1">
      <c r="A239" s="14"/>
      <c r="B239" s="252"/>
      <c r="C239" s="253"/>
      <c r="D239" s="237" t="s">
        <v>181</v>
      </c>
      <c r="E239" s="254" t="s">
        <v>1</v>
      </c>
      <c r="F239" s="255" t="s">
        <v>328</v>
      </c>
      <c r="G239" s="253"/>
      <c r="H239" s="256">
        <v>76</v>
      </c>
      <c r="I239" s="257"/>
      <c r="J239" s="253"/>
      <c r="K239" s="253"/>
      <c r="L239" s="258"/>
      <c r="M239" s="259"/>
      <c r="N239" s="260"/>
      <c r="O239" s="260"/>
      <c r="P239" s="260"/>
      <c r="Q239" s="260"/>
      <c r="R239" s="260"/>
      <c r="S239" s="260"/>
      <c r="T239" s="26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2" t="s">
        <v>181</v>
      </c>
      <c r="AU239" s="262" t="s">
        <v>89</v>
      </c>
      <c r="AV239" s="14" t="s">
        <v>89</v>
      </c>
      <c r="AW239" s="14" t="s">
        <v>35</v>
      </c>
      <c r="AX239" s="14" t="s">
        <v>87</v>
      </c>
      <c r="AY239" s="262" t="s">
        <v>118</v>
      </c>
    </row>
    <row r="240" s="2" customFormat="1" ht="24.15" customHeight="1">
      <c r="A240" s="39"/>
      <c r="B240" s="40"/>
      <c r="C240" s="211" t="s">
        <v>329</v>
      </c>
      <c r="D240" s="211" t="s">
        <v>119</v>
      </c>
      <c r="E240" s="212" t="s">
        <v>330</v>
      </c>
      <c r="F240" s="213" t="s">
        <v>331</v>
      </c>
      <c r="G240" s="214" t="s">
        <v>223</v>
      </c>
      <c r="H240" s="215">
        <v>0.14000000000000001</v>
      </c>
      <c r="I240" s="216"/>
      <c r="J240" s="217">
        <f>ROUND(I240*H240,2)</f>
        <v>0</v>
      </c>
      <c r="K240" s="213" t="s">
        <v>177</v>
      </c>
      <c r="L240" s="45"/>
      <c r="M240" s="218" t="s">
        <v>1</v>
      </c>
      <c r="N240" s="219" t="s">
        <v>44</v>
      </c>
      <c r="O240" s="92"/>
      <c r="P240" s="220">
        <f>O240*H240</f>
        <v>0</v>
      </c>
      <c r="Q240" s="220">
        <v>1.98</v>
      </c>
      <c r="R240" s="220">
        <f>Q240*H240</f>
        <v>0.2772</v>
      </c>
      <c r="S240" s="220">
        <v>0</v>
      </c>
      <c r="T240" s="221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2" t="s">
        <v>132</v>
      </c>
      <c r="AT240" s="222" t="s">
        <v>119</v>
      </c>
      <c r="AU240" s="222" t="s">
        <v>89</v>
      </c>
      <c r="AY240" s="18" t="s">
        <v>118</v>
      </c>
      <c r="BE240" s="223">
        <f>IF(N240="základní",J240,0)</f>
        <v>0</v>
      </c>
      <c r="BF240" s="223">
        <f>IF(N240="snížená",J240,0)</f>
        <v>0</v>
      </c>
      <c r="BG240" s="223">
        <f>IF(N240="zákl. přenesená",J240,0)</f>
        <v>0</v>
      </c>
      <c r="BH240" s="223">
        <f>IF(N240="sníž. přenesená",J240,0)</f>
        <v>0</v>
      </c>
      <c r="BI240" s="223">
        <f>IF(N240="nulová",J240,0)</f>
        <v>0</v>
      </c>
      <c r="BJ240" s="18" t="s">
        <v>87</v>
      </c>
      <c r="BK240" s="223">
        <f>ROUND(I240*H240,2)</f>
        <v>0</v>
      </c>
      <c r="BL240" s="18" t="s">
        <v>132</v>
      </c>
      <c r="BM240" s="222" t="s">
        <v>332</v>
      </c>
    </row>
    <row r="241" s="2" customFormat="1">
      <c r="A241" s="39"/>
      <c r="B241" s="40"/>
      <c r="C241" s="41"/>
      <c r="D241" s="237" t="s">
        <v>179</v>
      </c>
      <c r="E241" s="41"/>
      <c r="F241" s="238" t="s">
        <v>180</v>
      </c>
      <c r="G241" s="41"/>
      <c r="H241" s="41"/>
      <c r="I241" s="239"/>
      <c r="J241" s="41"/>
      <c r="K241" s="41"/>
      <c r="L241" s="45"/>
      <c r="M241" s="240"/>
      <c r="N241" s="241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179</v>
      </c>
      <c r="AU241" s="18" t="s">
        <v>89</v>
      </c>
    </row>
    <row r="242" s="14" customFormat="1">
      <c r="A242" s="14"/>
      <c r="B242" s="252"/>
      <c r="C242" s="253"/>
      <c r="D242" s="237" t="s">
        <v>181</v>
      </c>
      <c r="E242" s="254" t="s">
        <v>1</v>
      </c>
      <c r="F242" s="255" t="s">
        <v>333</v>
      </c>
      <c r="G242" s="253"/>
      <c r="H242" s="256">
        <v>0.14000000000000001</v>
      </c>
      <c r="I242" s="257"/>
      <c r="J242" s="253"/>
      <c r="K242" s="253"/>
      <c r="L242" s="258"/>
      <c r="M242" s="259"/>
      <c r="N242" s="260"/>
      <c r="O242" s="260"/>
      <c r="P242" s="260"/>
      <c r="Q242" s="260"/>
      <c r="R242" s="260"/>
      <c r="S242" s="260"/>
      <c r="T242" s="26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2" t="s">
        <v>181</v>
      </c>
      <c r="AU242" s="262" t="s">
        <v>89</v>
      </c>
      <c r="AV242" s="14" t="s">
        <v>89</v>
      </c>
      <c r="AW242" s="14" t="s">
        <v>35</v>
      </c>
      <c r="AX242" s="14" t="s">
        <v>87</v>
      </c>
      <c r="AY242" s="262" t="s">
        <v>118</v>
      </c>
    </row>
    <row r="243" s="2" customFormat="1" ht="24.15" customHeight="1">
      <c r="A243" s="39"/>
      <c r="B243" s="40"/>
      <c r="C243" s="211" t="s">
        <v>334</v>
      </c>
      <c r="D243" s="211" t="s">
        <v>119</v>
      </c>
      <c r="E243" s="212" t="s">
        <v>335</v>
      </c>
      <c r="F243" s="213" t="s">
        <v>336</v>
      </c>
      <c r="G243" s="214" t="s">
        <v>223</v>
      </c>
      <c r="H243" s="215">
        <v>0.32000000000000001</v>
      </c>
      <c r="I243" s="216"/>
      <c r="J243" s="217">
        <f>ROUND(I243*H243,2)</f>
        <v>0</v>
      </c>
      <c r="K243" s="213" t="s">
        <v>177</v>
      </c>
      <c r="L243" s="45"/>
      <c r="M243" s="218" t="s">
        <v>1</v>
      </c>
      <c r="N243" s="219" t="s">
        <v>44</v>
      </c>
      <c r="O243" s="92"/>
      <c r="P243" s="220">
        <f>O243*H243</f>
        <v>0</v>
      </c>
      <c r="Q243" s="220">
        <v>2.47214</v>
      </c>
      <c r="R243" s="220">
        <f>Q243*H243</f>
        <v>0.79108480000000003</v>
      </c>
      <c r="S243" s="220">
        <v>0</v>
      </c>
      <c r="T243" s="221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2" t="s">
        <v>132</v>
      </c>
      <c r="AT243" s="222" t="s">
        <v>119</v>
      </c>
      <c r="AU243" s="222" t="s">
        <v>89</v>
      </c>
      <c r="AY243" s="18" t="s">
        <v>118</v>
      </c>
      <c r="BE243" s="223">
        <f>IF(N243="základní",J243,0)</f>
        <v>0</v>
      </c>
      <c r="BF243" s="223">
        <f>IF(N243="snížená",J243,0)</f>
        <v>0</v>
      </c>
      <c r="BG243" s="223">
        <f>IF(N243="zákl. přenesená",J243,0)</f>
        <v>0</v>
      </c>
      <c r="BH243" s="223">
        <f>IF(N243="sníž. přenesená",J243,0)</f>
        <v>0</v>
      </c>
      <c r="BI243" s="223">
        <f>IF(N243="nulová",J243,0)</f>
        <v>0</v>
      </c>
      <c r="BJ243" s="18" t="s">
        <v>87</v>
      </c>
      <c r="BK243" s="223">
        <f>ROUND(I243*H243,2)</f>
        <v>0</v>
      </c>
      <c r="BL243" s="18" t="s">
        <v>132</v>
      </c>
      <c r="BM243" s="222" t="s">
        <v>337</v>
      </c>
    </row>
    <row r="244" s="2" customFormat="1">
      <c r="A244" s="39"/>
      <c r="B244" s="40"/>
      <c r="C244" s="41"/>
      <c r="D244" s="237" t="s">
        <v>179</v>
      </c>
      <c r="E244" s="41"/>
      <c r="F244" s="238" t="s">
        <v>180</v>
      </c>
      <c r="G244" s="41"/>
      <c r="H244" s="41"/>
      <c r="I244" s="239"/>
      <c r="J244" s="41"/>
      <c r="K244" s="41"/>
      <c r="L244" s="45"/>
      <c r="M244" s="240"/>
      <c r="N244" s="241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179</v>
      </c>
      <c r="AU244" s="18" t="s">
        <v>89</v>
      </c>
    </row>
    <row r="245" s="14" customFormat="1">
      <c r="A245" s="14"/>
      <c r="B245" s="252"/>
      <c r="C245" s="253"/>
      <c r="D245" s="237" t="s">
        <v>181</v>
      </c>
      <c r="E245" s="254" t="s">
        <v>1</v>
      </c>
      <c r="F245" s="255" t="s">
        <v>338</v>
      </c>
      <c r="G245" s="253"/>
      <c r="H245" s="256">
        <v>0.32000000000000001</v>
      </c>
      <c r="I245" s="257"/>
      <c r="J245" s="253"/>
      <c r="K245" s="253"/>
      <c r="L245" s="258"/>
      <c r="M245" s="259"/>
      <c r="N245" s="260"/>
      <c r="O245" s="260"/>
      <c r="P245" s="260"/>
      <c r="Q245" s="260"/>
      <c r="R245" s="260"/>
      <c r="S245" s="260"/>
      <c r="T245" s="26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2" t="s">
        <v>181</v>
      </c>
      <c r="AU245" s="262" t="s">
        <v>89</v>
      </c>
      <c r="AV245" s="14" t="s">
        <v>89</v>
      </c>
      <c r="AW245" s="14" t="s">
        <v>35</v>
      </c>
      <c r="AX245" s="14" t="s">
        <v>87</v>
      </c>
      <c r="AY245" s="262" t="s">
        <v>118</v>
      </c>
    </row>
    <row r="246" s="2" customFormat="1" ht="16.5" customHeight="1">
      <c r="A246" s="39"/>
      <c r="B246" s="40"/>
      <c r="C246" s="211" t="s">
        <v>339</v>
      </c>
      <c r="D246" s="211" t="s">
        <v>119</v>
      </c>
      <c r="E246" s="212" t="s">
        <v>340</v>
      </c>
      <c r="F246" s="213" t="s">
        <v>341</v>
      </c>
      <c r="G246" s="214" t="s">
        <v>223</v>
      </c>
      <c r="H246" s="215">
        <v>0.35999999999999999</v>
      </c>
      <c r="I246" s="216"/>
      <c r="J246" s="217">
        <f>ROUND(I246*H246,2)</f>
        <v>0</v>
      </c>
      <c r="K246" s="213" t="s">
        <v>177</v>
      </c>
      <c r="L246" s="45"/>
      <c r="M246" s="218" t="s">
        <v>1</v>
      </c>
      <c r="N246" s="219" t="s">
        <v>44</v>
      </c>
      <c r="O246" s="92"/>
      <c r="P246" s="220">
        <f>O246*H246</f>
        <v>0</v>
      </c>
      <c r="Q246" s="220">
        <v>2.5018699999999998</v>
      </c>
      <c r="R246" s="220">
        <f>Q246*H246</f>
        <v>0.90067319999999995</v>
      </c>
      <c r="S246" s="220">
        <v>0</v>
      </c>
      <c r="T246" s="22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2" t="s">
        <v>132</v>
      </c>
      <c r="AT246" s="222" t="s">
        <v>119</v>
      </c>
      <c r="AU246" s="222" t="s">
        <v>89</v>
      </c>
      <c r="AY246" s="18" t="s">
        <v>118</v>
      </c>
      <c r="BE246" s="223">
        <f>IF(N246="základní",J246,0)</f>
        <v>0</v>
      </c>
      <c r="BF246" s="223">
        <f>IF(N246="snížená",J246,0)</f>
        <v>0</v>
      </c>
      <c r="BG246" s="223">
        <f>IF(N246="zákl. přenesená",J246,0)</f>
        <v>0</v>
      </c>
      <c r="BH246" s="223">
        <f>IF(N246="sníž. přenesená",J246,0)</f>
        <v>0</v>
      </c>
      <c r="BI246" s="223">
        <f>IF(N246="nulová",J246,0)</f>
        <v>0</v>
      </c>
      <c r="BJ246" s="18" t="s">
        <v>87</v>
      </c>
      <c r="BK246" s="223">
        <f>ROUND(I246*H246,2)</f>
        <v>0</v>
      </c>
      <c r="BL246" s="18" t="s">
        <v>132</v>
      </c>
      <c r="BM246" s="222" t="s">
        <v>342</v>
      </c>
    </row>
    <row r="247" s="2" customFormat="1">
      <c r="A247" s="39"/>
      <c r="B247" s="40"/>
      <c r="C247" s="41"/>
      <c r="D247" s="237" t="s">
        <v>179</v>
      </c>
      <c r="E247" s="41"/>
      <c r="F247" s="238" t="s">
        <v>180</v>
      </c>
      <c r="G247" s="41"/>
      <c r="H247" s="41"/>
      <c r="I247" s="239"/>
      <c r="J247" s="41"/>
      <c r="K247" s="41"/>
      <c r="L247" s="45"/>
      <c r="M247" s="240"/>
      <c r="N247" s="241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179</v>
      </c>
      <c r="AU247" s="18" t="s">
        <v>89</v>
      </c>
    </row>
    <row r="248" s="14" customFormat="1">
      <c r="A248" s="14"/>
      <c r="B248" s="252"/>
      <c r="C248" s="253"/>
      <c r="D248" s="237" t="s">
        <v>181</v>
      </c>
      <c r="E248" s="254" t="s">
        <v>1</v>
      </c>
      <c r="F248" s="255" t="s">
        <v>343</v>
      </c>
      <c r="G248" s="253"/>
      <c r="H248" s="256">
        <v>0.35999999999999999</v>
      </c>
      <c r="I248" s="257"/>
      <c r="J248" s="253"/>
      <c r="K248" s="253"/>
      <c r="L248" s="258"/>
      <c r="M248" s="259"/>
      <c r="N248" s="260"/>
      <c r="O248" s="260"/>
      <c r="P248" s="260"/>
      <c r="Q248" s="260"/>
      <c r="R248" s="260"/>
      <c r="S248" s="260"/>
      <c r="T248" s="26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2" t="s">
        <v>181</v>
      </c>
      <c r="AU248" s="262" t="s">
        <v>89</v>
      </c>
      <c r="AV248" s="14" t="s">
        <v>89</v>
      </c>
      <c r="AW248" s="14" t="s">
        <v>35</v>
      </c>
      <c r="AX248" s="14" t="s">
        <v>87</v>
      </c>
      <c r="AY248" s="262" t="s">
        <v>118</v>
      </c>
    </row>
    <row r="249" s="11" customFormat="1" ht="22.8" customHeight="1">
      <c r="A249" s="11"/>
      <c r="B249" s="197"/>
      <c r="C249" s="198"/>
      <c r="D249" s="199" t="s">
        <v>78</v>
      </c>
      <c r="E249" s="235" t="s">
        <v>132</v>
      </c>
      <c r="F249" s="235" t="s">
        <v>344</v>
      </c>
      <c r="G249" s="198"/>
      <c r="H249" s="198"/>
      <c r="I249" s="201"/>
      <c r="J249" s="236">
        <f>BK249</f>
        <v>0</v>
      </c>
      <c r="K249" s="198"/>
      <c r="L249" s="203"/>
      <c r="M249" s="204"/>
      <c r="N249" s="205"/>
      <c r="O249" s="205"/>
      <c r="P249" s="206">
        <f>SUM(P250:P255)</f>
        <v>0</v>
      </c>
      <c r="Q249" s="205"/>
      <c r="R249" s="206">
        <f>SUM(R250:R255)</f>
        <v>0.02205</v>
      </c>
      <c r="S249" s="205"/>
      <c r="T249" s="207">
        <f>SUM(T250:T255)</f>
        <v>0</v>
      </c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R249" s="208" t="s">
        <v>87</v>
      </c>
      <c r="AT249" s="209" t="s">
        <v>78</v>
      </c>
      <c r="AU249" s="209" t="s">
        <v>87</v>
      </c>
      <c r="AY249" s="208" t="s">
        <v>118</v>
      </c>
      <c r="BK249" s="210">
        <f>SUM(BK250:BK255)</f>
        <v>0</v>
      </c>
    </row>
    <row r="250" s="2" customFormat="1" ht="16.5" customHeight="1">
      <c r="A250" s="39"/>
      <c r="B250" s="40"/>
      <c r="C250" s="211" t="s">
        <v>345</v>
      </c>
      <c r="D250" s="211" t="s">
        <v>119</v>
      </c>
      <c r="E250" s="212" t="s">
        <v>346</v>
      </c>
      <c r="F250" s="213" t="s">
        <v>347</v>
      </c>
      <c r="G250" s="214" t="s">
        <v>223</v>
      </c>
      <c r="H250" s="215">
        <v>0.90000000000000002</v>
      </c>
      <c r="I250" s="216"/>
      <c r="J250" s="217">
        <f>ROUND(I250*H250,2)</f>
        <v>0</v>
      </c>
      <c r="K250" s="213" t="s">
        <v>177</v>
      </c>
      <c r="L250" s="45"/>
      <c r="M250" s="218" t="s">
        <v>1</v>
      </c>
      <c r="N250" s="219" t="s">
        <v>44</v>
      </c>
      <c r="O250" s="92"/>
      <c r="P250" s="220">
        <f>O250*H250</f>
        <v>0</v>
      </c>
      <c r="Q250" s="220">
        <v>0</v>
      </c>
      <c r="R250" s="220">
        <f>Q250*H250</f>
        <v>0</v>
      </c>
      <c r="S250" s="220">
        <v>0</v>
      </c>
      <c r="T250" s="22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2" t="s">
        <v>132</v>
      </c>
      <c r="AT250" s="222" t="s">
        <v>119</v>
      </c>
      <c r="AU250" s="222" t="s">
        <v>89</v>
      </c>
      <c r="AY250" s="18" t="s">
        <v>118</v>
      </c>
      <c r="BE250" s="223">
        <f>IF(N250="základní",J250,0)</f>
        <v>0</v>
      </c>
      <c r="BF250" s="223">
        <f>IF(N250="snížená",J250,0)</f>
        <v>0</v>
      </c>
      <c r="BG250" s="223">
        <f>IF(N250="zákl. přenesená",J250,0)</f>
        <v>0</v>
      </c>
      <c r="BH250" s="223">
        <f>IF(N250="sníž. přenesená",J250,0)</f>
        <v>0</v>
      </c>
      <c r="BI250" s="223">
        <f>IF(N250="nulová",J250,0)</f>
        <v>0</v>
      </c>
      <c r="BJ250" s="18" t="s">
        <v>87</v>
      </c>
      <c r="BK250" s="223">
        <f>ROUND(I250*H250,2)</f>
        <v>0</v>
      </c>
      <c r="BL250" s="18" t="s">
        <v>132</v>
      </c>
      <c r="BM250" s="222" t="s">
        <v>348</v>
      </c>
    </row>
    <row r="251" s="2" customFormat="1">
      <c r="A251" s="39"/>
      <c r="B251" s="40"/>
      <c r="C251" s="41"/>
      <c r="D251" s="237" t="s">
        <v>179</v>
      </c>
      <c r="E251" s="41"/>
      <c r="F251" s="238" t="s">
        <v>180</v>
      </c>
      <c r="G251" s="41"/>
      <c r="H251" s="41"/>
      <c r="I251" s="239"/>
      <c r="J251" s="41"/>
      <c r="K251" s="41"/>
      <c r="L251" s="45"/>
      <c r="M251" s="240"/>
      <c r="N251" s="241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179</v>
      </c>
      <c r="AU251" s="18" t="s">
        <v>89</v>
      </c>
    </row>
    <row r="252" s="14" customFormat="1">
      <c r="A252" s="14"/>
      <c r="B252" s="252"/>
      <c r="C252" s="253"/>
      <c r="D252" s="237" t="s">
        <v>181</v>
      </c>
      <c r="E252" s="254" t="s">
        <v>1</v>
      </c>
      <c r="F252" s="255" t="s">
        <v>349</v>
      </c>
      <c r="G252" s="253"/>
      <c r="H252" s="256">
        <v>0.90000000000000002</v>
      </c>
      <c r="I252" s="257"/>
      <c r="J252" s="253"/>
      <c r="K252" s="253"/>
      <c r="L252" s="258"/>
      <c r="M252" s="259"/>
      <c r="N252" s="260"/>
      <c r="O252" s="260"/>
      <c r="P252" s="260"/>
      <c r="Q252" s="260"/>
      <c r="R252" s="260"/>
      <c r="S252" s="260"/>
      <c r="T252" s="26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2" t="s">
        <v>181</v>
      </c>
      <c r="AU252" s="262" t="s">
        <v>89</v>
      </c>
      <c r="AV252" s="14" t="s">
        <v>89</v>
      </c>
      <c r="AW252" s="14" t="s">
        <v>35</v>
      </c>
      <c r="AX252" s="14" t="s">
        <v>87</v>
      </c>
      <c r="AY252" s="262" t="s">
        <v>118</v>
      </c>
    </row>
    <row r="253" s="2" customFormat="1" ht="21.75" customHeight="1">
      <c r="A253" s="39"/>
      <c r="B253" s="40"/>
      <c r="C253" s="211" t="s">
        <v>350</v>
      </c>
      <c r="D253" s="211" t="s">
        <v>119</v>
      </c>
      <c r="E253" s="212" t="s">
        <v>351</v>
      </c>
      <c r="F253" s="213" t="s">
        <v>352</v>
      </c>
      <c r="G253" s="214" t="s">
        <v>326</v>
      </c>
      <c r="H253" s="215">
        <v>15</v>
      </c>
      <c r="I253" s="216"/>
      <c r="J253" s="217">
        <f>ROUND(I253*H253,2)</f>
        <v>0</v>
      </c>
      <c r="K253" s="213" t="s">
        <v>1</v>
      </c>
      <c r="L253" s="45"/>
      <c r="M253" s="218" t="s">
        <v>1</v>
      </c>
      <c r="N253" s="219" t="s">
        <v>44</v>
      </c>
      <c r="O253" s="92"/>
      <c r="P253" s="220">
        <f>O253*H253</f>
        <v>0</v>
      </c>
      <c r="Q253" s="220">
        <v>0.00147</v>
      </c>
      <c r="R253" s="220">
        <f>Q253*H253</f>
        <v>0.02205</v>
      </c>
      <c r="S253" s="220">
        <v>0</v>
      </c>
      <c r="T253" s="221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2" t="s">
        <v>132</v>
      </c>
      <c r="AT253" s="222" t="s">
        <v>119</v>
      </c>
      <c r="AU253" s="222" t="s">
        <v>89</v>
      </c>
      <c r="AY253" s="18" t="s">
        <v>118</v>
      </c>
      <c r="BE253" s="223">
        <f>IF(N253="základní",J253,0)</f>
        <v>0</v>
      </c>
      <c r="BF253" s="223">
        <f>IF(N253="snížená",J253,0)</f>
        <v>0</v>
      </c>
      <c r="BG253" s="223">
        <f>IF(N253="zákl. přenesená",J253,0)</f>
        <v>0</v>
      </c>
      <c r="BH253" s="223">
        <f>IF(N253="sníž. přenesená",J253,0)</f>
        <v>0</v>
      </c>
      <c r="BI253" s="223">
        <f>IF(N253="nulová",J253,0)</f>
        <v>0</v>
      </c>
      <c r="BJ253" s="18" t="s">
        <v>87</v>
      </c>
      <c r="BK253" s="223">
        <f>ROUND(I253*H253,2)</f>
        <v>0</v>
      </c>
      <c r="BL253" s="18" t="s">
        <v>132</v>
      </c>
      <c r="BM253" s="222" t="s">
        <v>353</v>
      </c>
    </row>
    <row r="254" s="2" customFormat="1">
      <c r="A254" s="39"/>
      <c r="B254" s="40"/>
      <c r="C254" s="41"/>
      <c r="D254" s="237" t="s">
        <v>179</v>
      </c>
      <c r="E254" s="41"/>
      <c r="F254" s="238" t="s">
        <v>180</v>
      </c>
      <c r="G254" s="41"/>
      <c r="H254" s="41"/>
      <c r="I254" s="239"/>
      <c r="J254" s="41"/>
      <c r="K254" s="41"/>
      <c r="L254" s="45"/>
      <c r="M254" s="240"/>
      <c r="N254" s="241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179</v>
      </c>
      <c r="AU254" s="18" t="s">
        <v>89</v>
      </c>
    </row>
    <row r="255" s="14" customFormat="1">
      <c r="A255" s="14"/>
      <c r="B255" s="252"/>
      <c r="C255" s="253"/>
      <c r="D255" s="237" t="s">
        <v>181</v>
      </c>
      <c r="E255" s="254" t="s">
        <v>1</v>
      </c>
      <c r="F255" s="255" t="s">
        <v>354</v>
      </c>
      <c r="G255" s="253"/>
      <c r="H255" s="256">
        <v>15</v>
      </c>
      <c r="I255" s="257"/>
      <c r="J255" s="253"/>
      <c r="K255" s="253"/>
      <c r="L255" s="258"/>
      <c r="M255" s="259"/>
      <c r="N255" s="260"/>
      <c r="O255" s="260"/>
      <c r="P255" s="260"/>
      <c r="Q255" s="260"/>
      <c r="R255" s="260"/>
      <c r="S255" s="260"/>
      <c r="T255" s="26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2" t="s">
        <v>181</v>
      </c>
      <c r="AU255" s="262" t="s">
        <v>89</v>
      </c>
      <c r="AV255" s="14" t="s">
        <v>89</v>
      </c>
      <c r="AW255" s="14" t="s">
        <v>35</v>
      </c>
      <c r="AX255" s="14" t="s">
        <v>87</v>
      </c>
      <c r="AY255" s="262" t="s">
        <v>118</v>
      </c>
    </row>
    <row r="256" s="11" customFormat="1" ht="22.8" customHeight="1">
      <c r="A256" s="11"/>
      <c r="B256" s="197"/>
      <c r="C256" s="198"/>
      <c r="D256" s="199" t="s">
        <v>78</v>
      </c>
      <c r="E256" s="235" t="s">
        <v>117</v>
      </c>
      <c r="F256" s="235" t="s">
        <v>355</v>
      </c>
      <c r="G256" s="198"/>
      <c r="H256" s="198"/>
      <c r="I256" s="201"/>
      <c r="J256" s="236">
        <f>BK256</f>
        <v>0</v>
      </c>
      <c r="K256" s="198"/>
      <c r="L256" s="203"/>
      <c r="M256" s="204"/>
      <c r="N256" s="205"/>
      <c r="O256" s="205"/>
      <c r="P256" s="206">
        <f>SUM(P257:P322)</f>
        <v>0</v>
      </c>
      <c r="Q256" s="205"/>
      <c r="R256" s="206">
        <f>SUM(R257:R322)</f>
        <v>207.323632</v>
      </c>
      <c r="S256" s="205"/>
      <c r="T256" s="207">
        <f>SUM(T257:T322)</f>
        <v>0</v>
      </c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R256" s="208" t="s">
        <v>87</v>
      </c>
      <c r="AT256" s="209" t="s">
        <v>78</v>
      </c>
      <c r="AU256" s="209" t="s">
        <v>87</v>
      </c>
      <c r="AY256" s="208" t="s">
        <v>118</v>
      </c>
      <c r="BK256" s="210">
        <f>SUM(BK257:BK322)</f>
        <v>0</v>
      </c>
    </row>
    <row r="257" s="2" customFormat="1" ht="37.8" customHeight="1">
      <c r="A257" s="39"/>
      <c r="B257" s="40"/>
      <c r="C257" s="211" t="s">
        <v>356</v>
      </c>
      <c r="D257" s="211" t="s">
        <v>119</v>
      </c>
      <c r="E257" s="212" t="s">
        <v>357</v>
      </c>
      <c r="F257" s="213" t="s">
        <v>358</v>
      </c>
      <c r="G257" s="214" t="s">
        <v>176</v>
      </c>
      <c r="H257" s="215">
        <v>7806</v>
      </c>
      <c r="I257" s="216"/>
      <c r="J257" s="217">
        <f>ROUND(I257*H257,2)</f>
        <v>0</v>
      </c>
      <c r="K257" s="213" t="s">
        <v>177</v>
      </c>
      <c r="L257" s="45"/>
      <c r="M257" s="218" t="s">
        <v>1</v>
      </c>
      <c r="N257" s="219" t="s">
        <v>44</v>
      </c>
      <c r="O257" s="92"/>
      <c r="P257" s="220">
        <f>O257*H257</f>
        <v>0</v>
      </c>
      <c r="Q257" s="220">
        <v>0</v>
      </c>
      <c r="R257" s="220">
        <f>Q257*H257</f>
        <v>0</v>
      </c>
      <c r="S257" s="220">
        <v>0</v>
      </c>
      <c r="T257" s="22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2" t="s">
        <v>132</v>
      </c>
      <c r="AT257" s="222" t="s">
        <v>119</v>
      </c>
      <c r="AU257" s="222" t="s">
        <v>89</v>
      </c>
      <c r="AY257" s="18" t="s">
        <v>118</v>
      </c>
      <c r="BE257" s="223">
        <f>IF(N257="základní",J257,0)</f>
        <v>0</v>
      </c>
      <c r="BF257" s="223">
        <f>IF(N257="snížená",J257,0)</f>
        <v>0</v>
      </c>
      <c r="BG257" s="223">
        <f>IF(N257="zákl. přenesená",J257,0)</f>
        <v>0</v>
      </c>
      <c r="BH257" s="223">
        <f>IF(N257="sníž. přenesená",J257,0)</f>
        <v>0</v>
      </c>
      <c r="BI257" s="223">
        <f>IF(N257="nulová",J257,0)</f>
        <v>0</v>
      </c>
      <c r="BJ257" s="18" t="s">
        <v>87</v>
      </c>
      <c r="BK257" s="223">
        <f>ROUND(I257*H257,2)</f>
        <v>0</v>
      </c>
      <c r="BL257" s="18" t="s">
        <v>132</v>
      </c>
      <c r="BM257" s="222" t="s">
        <v>359</v>
      </c>
    </row>
    <row r="258" s="2" customFormat="1">
      <c r="A258" s="39"/>
      <c r="B258" s="40"/>
      <c r="C258" s="41"/>
      <c r="D258" s="237" t="s">
        <v>179</v>
      </c>
      <c r="E258" s="41"/>
      <c r="F258" s="238" t="s">
        <v>180</v>
      </c>
      <c r="G258" s="41"/>
      <c r="H258" s="41"/>
      <c r="I258" s="239"/>
      <c r="J258" s="41"/>
      <c r="K258" s="41"/>
      <c r="L258" s="45"/>
      <c r="M258" s="240"/>
      <c r="N258" s="241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179</v>
      </c>
      <c r="AU258" s="18" t="s">
        <v>89</v>
      </c>
    </row>
    <row r="259" s="14" customFormat="1">
      <c r="A259" s="14"/>
      <c r="B259" s="252"/>
      <c r="C259" s="253"/>
      <c r="D259" s="237" t="s">
        <v>181</v>
      </c>
      <c r="E259" s="254" t="s">
        <v>1</v>
      </c>
      <c r="F259" s="255" t="s">
        <v>360</v>
      </c>
      <c r="G259" s="253"/>
      <c r="H259" s="256">
        <v>6995</v>
      </c>
      <c r="I259" s="257"/>
      <c r="J259" s="253"/>
      <c r="K259" s="253"/>
      <c r="L259" s="258"/>
      <c r="M259" s="259"/>
      <c r="N259" s="260"/>
      <c r="O259" s="260"/>
      <c r="P259" s="260"/>
      <c r="Q259" s="260"/>
      <c r="R259" s="260"/>
      <c r="S259" s="260"/>
      <c r="T259" s="26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2" t="s">
        <v>181</v>
      </c>
      <c r="AU259" s="262" t="s">
        <v>89</v>
      </c>
      <c r="AV259" s="14" t="s">
        <v>89</v>
      </c>
      <c r="AW259" s="14" t="s">
        <v>35</v>
      </c>
      <c r="AX259" s="14" t="s">
        <v>79</v>
      </c>
      <c r="AY259" s="262" t="s">
        <v>118</v>
      </c>
    </row>
    <row r="260" s="14" customFormat="1">
      <c r="A260" s="14"/>
      <c r="B260" s="252"/>
      <c r="C260" s="253"/>
      <c r="D260" s="237" t="s">
        <v>181</v>
      </c>
      <c r="E260" s="254" t="s">
        <v>1</v>
      </c>
      <c r="F260" s="255" t="s">
        <v>361</v>
      </c>
      <c r="G260" s="253"/>
      <c r="H260" s="256">
        <v>635</v>
      </c>
      <c r="I260" s="257"/>
      <c r="J260" s="253"/>
      <c r="K260" s="253"/>
      <c r="L260" s="258"/>
      <c r="M260" s="259"/>
      <c r="N260" s="260"/>
      <c r="O260" s="260"/>
      <c r="P260" s="260"/>
      <c r="Q260" s="260"/>
      <c r="R260" s="260"/>
      <c r="S260" s="260"/>
      <c r="T260" s="26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2" t="s">
        <v>181</v>
      </c>
      <c r="AU260" s="262" t="s">
        <v>89</v>
      </c>
      <c r="AV260" s="14" t="s">
        <v>89</v>
      </c>
      <c r="AW260" s="14" t="s">
        <v>35</v>
      </c>
      <c r="AX260" s="14" t="s">
        <v>79</v>
      </c>
      <c r="AY260" s="262" t="s">
        <v>118</v>
      </c>
    </row>
    <row r="261" s="14" customFormat="1">
      <c r="A261" s="14"/>
      <c r="B261" s="252"/>
      <c r="C261" s="253"/>
      <c r="D261" s="237" t="s">
        <v>181</v>
      </c>
      <c r="E261" s="254" t="s">
        <v>1</v>
      </c>
      <c r="F261" s="255" t="s">
        <v>362</v>
      </c>
      <c r="G261" s="253"/>
      <c r="H261" s="256">
        <v>104</v>
      </c>
      <c r="I261" s="257"/>
      <c r="J261" s="253"/>
      <c r="K261" s="253"/>
      <c r="L261" s="258"/>
      <c r="M261" s="259"/>
      <c r="N261" s="260"/>
      <c r="O261" s="260"/>
      <c r="P261" s="260"/>
      <c r="Q261" s="260"/>
      <c r="R261" s="260"/>
      <c r="S261" s="260"/>
      <c r="T261" s="26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2" t="s">
        <v>181</v>
      </c>
      <c r="AU261" s="262" t="s">
        <v>89</v>
      </c>
      <c r="AV261" s="14" t="s">
        <v>89</v>
      </c>
      <c r="AW261" s="14" t="s">
        <v>35</v>
      </c>
      <c r="AX261" s="14" t="s">
        <v>79</v>
      </c>
      <c r="AY261" s="262" t="s">
        <v>118</v>
      </c>
    </row>
    <row r="262" s="14" customFormat="1">
      <c r="A262" s="14"/>
      <c r="B262" s="252"/>
      <c r="C262" s="253"/>
      <c r="D262" s="237" t="s">
        <v>181</v>
      </c>
      <c r="E262" s="254" t="s">
        <v>1</v>
      </c>
      <c r="F262" s="255" t="s">
        <v>363</v>
      </c>
      <c r="G262" s="253"/>
      <c r="H262" s="256">
        <v>72</v>
      </c>
      <c r="I262" s="257"/>
      <c r="J262" s="253"/>
      <c r="K262" s="253"/>
      <c r="L262" s="258"/>
      <c r="M262" s="259"/>
      <c r="N262" s="260"/>
      <c r="O262" s="260"/>
      <c r="P262" s="260"/>
      <c r="Q262" s="260"/>
      <c r="R262" s="260"/>
      <c r="S262" s="260"/>
      <c r="T262" s="26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2" t="s">
        <v>181</v>
      </c>
      <c r="AU262" s="262" t="s">
        <v>89</v>
      </c>
      <c r="AV262" s="14" t="s">
        <v>89</v>
      </c>
      <c r="AW262" s="14" t="s">
        <v>35</v>
      </c>
      <c r="AX262" s="14" t="s">
        <v>79</v>
      </c>
      <c r="AY262" s="262" t="s">
        <v>118</v>
      </c>
    </row>
    <row r="263" s="16" customFormat="1">
      <c r="A263" s="16"/>
      <c r="B263" s="274"/>
      <c r="C263" s="275"/>
      <c r="D263" s="237" t="s">
        <v>181</v>
      </c>
      <c r="E263" s="276" t="s">
        <v>1</v>
      </c>
      <c r="F263" s="277" t="s">
        <v>193</v>
      </c>
      <c r="G263" s="275"/>
      <c r="H263" s="278">
        <v>7806</v>
      </c>
      <c r="I263" s="279"/>
      <c r="J263" s="275"/>
      <c r="K263" s="275"/>
      <c r="L263" s="280"/>
      <c r="M263" s="281"/>
      <c r="N263" s="282"/>
      <c r="O263" s="282"/>
      <c r="P263" s="282"/>
      <c r="Q263" s="282"/>
      <c r="R263" s="282"/>
      <c r="S263" s="282"/>
      <c r="T263" s="283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T263" s="284" t="s">
        <v>181</v>
      </c>
      <c r="AU263" s="284" t="s">
        <v>89</v>
      </c>
      <c r="AV263" s="16" t="s">
        <v>132</v>
      </c>
      <c r="AW263" s="16" t="s">
        <v>35</v>
      </c>
      <c r="AX263" s="16" t="s">
        <v>87</v>
      </c>
      <c r="AY263" s="284" t="s">
        <v>118</v>
      </c>
    </row>
    <row r="264" s="2" customFormat="1" ht="21.75" customHeight="1">
      <c r="A264" s="39"/>
      <c r="B264" s="40"/>
      <c r="C264" s="285" t="s">
        <v>364</v>
      </c>
      <c r="D264" s="285" t="s">
        <v>260</v>
      </c>
      <c r="E264" s="286" t="s">
        <v>365</v>
      </c>
      <c r="F264" s="287" t="s">
        <v>366</v>
      </c>
      <c r="G264" s="288" t="s">
        <v>263</v>
      </c>
      <c r="H264" s="289">
        <v>54.642000000000003</v>
      </c>
      <c r="I264" s="290"/>
      <c r="J264" s="291">
        <f>ROUND(I264*H264,2)</f>
        <v>0</v>
      </c>
      <c r="K264" s="287" t="s">
        <v>177</v>
      </c>
      <c r="L264" s="292"/>
      <c r="M264" s="293" t="s">
        <v>1</v>
      </c>
      <c r="N264" s="294" t="s">
        <v>44</v>
      </c>
      <c r="O264" s="92"/>
      <c r="P264" s="220">
        <f>O264*H264</f>
        <v>0</v>
      </c>
      <c r="Q264" s="220">
        <v>1</v>
      </c>
      <c r="R264" s="220">
        <f>Q264*H264</f>
        <v>54.642000000000003</v>
      </c>
      <c r="S264" s="220">
        <v>0</v>
      </c>
      <c r="T264" s="221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2" t="s">
        <v>149</v>
      </c>
      <c r="AT264" s="222" t="s">
        <v>260</v>
      </c>
      <c r="AU264" s="222" t="s">
        <v>89</v>
      </c>
      <c r="AY264" s="18" t="s">
        <v>118</v>
      </c>
      <c r="BE264" s="223">
        <f>IF(N264="základní",J264,0)</f>
        <v>0</v>
      </c>
      <c r="BF264" s="223">
        <f>IF(N264="snížená",J264,0)</f>
        <v>0</v>
      </c>
      <c r="BG264" s="223">
        <f>IF(N264="zákl. přenesená",J264,0)</f>
        <v>0</v>
      </c>
      <c r="BH264" s="223">
        <f>IF(N264="sníž. přenesená",J264,0)</f>
        <v>0</v>
      </c>
      <c r="BI264" s="223">
        <f>IF(N264="nulová",J264,0)</f>
        <v>0</v>
      </c>
      <c r="BJ264" s="18" t="s">
        <v>87</v>
      </c>
      <c r="BK264" s="223">
        <f>ROUND(I264*H264,2)</f>
        <v>0</v>
      </c>
      <c r="BL264" s="18" t="s">
        <v>132</v>
      </c>
      <c r="BM264" s="222" t="s">
        <v>367</v>
      </c>
    </row>
    <row r="265" s="14" customFormat="1">
      <c r="A265" s="14"/>
      <c r="B265" s="252"/>
      <c r="C265" s="253"/>
      <c r="D265" s="237" t="s">
        <v>181</v>
      </c>
      <c r="E265" s="254" t="s">
        <v>1</v>
      </c>
      <c r="F265" s="255" t="s">
        <v>368</v>
      </c>
      <c r="G265" s="253"/>
      <c r="H265" s="256">
        <v>54.642000000000003</v>
      </c>
      <c r="I265" s="257"/>
      <c r="J265" s="253"/>
      <c r="K265" s="253"/>
      <c r="L265" s="258"/>
      <c r="M265" s="259"/>
      <c r="N265" s="260"/>
      <c r="O265" s="260"/>
      <c r="P265" s="260"/>
      <c r="Q265" s="260"/>
      <c r="R265" s="260"/>
      <c r="S265" s="260"/>
      <c r="T265" s="26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2" t="s">
        <v>181</v>
      </c>
      <c r="AU265" s="262" t="s">
        <v>89</v>
      </c>
      <c r="AV265" s="14" t="s">
        <v>89</v>
      </c>
      <c r="AW265" s="14" t="s">
        <v>35</v>
      </c>
      <c r="AX265" s="14" t="s">
        <v>87</v>
      </c>
      <c r="AY265" s="262" t="s">
        <v>118</v>
      </c>
    </row>
    <row r="266" s="2" customFormat="1" ht="16.5" customHeight="1">
      <c r="A266" s="39"/>
      <c r="B266" s="40"/>
      <c r="C266" s="211" t="s">
        <v>369</v>
      </c>
      <c r="D266" s="211" t="s">
        <v>119</v>
      </c>
      <c r="E266" s="212" t="s">
        <v>370</v>
      </c>
      <c r="F266" s="213" t="s">
        <v>371</v>
      </c>
      <c r="G266" s="214" t="s">
        <v>176</v>
      </c>
      <c r="H266" s="215">
        <v>10.800000000000001</v>
      </c>
      <c r="I266" s="216"/>
      <c r="J266" s="217">
        <f>ROUND(I266*H266,2)</f>
        <v>0</v>
      </c>
      <c r="K266" s="213" t="s">
        <v>177</v>
      </c>
      <c r="L266" s="45"/>
      <c r="M266" s="218" t="s">
        <v>1</v>
      </c>
      <c r="N266" s="219" t="s">
        <v>44</v>
      </c>
      <c r="O266" s="92"/>
      <c r="P266" s="220">
        <f>O266*H266</f>
        <v>0</v>
      </c>
      <c r="Q266" s="220">
        <v>0</v>
      </c>
      <c r="R266" s="220">
        <f>Q266*H266</f>
        <v>0</v>
      </c>
      <c r="S266" s="220">
        <v>0</v>
      </c>
      <c r="T266" s="22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2" t="s">
        <v>132</v>
      </c>
      <c r="AT266" s="222" t="s">
        <v>119</v>
      </c>
      <c r="AU266" s="222" t="s">
        <v>89</v>
      </c>
      <c r="AY266" s="18" t="s">
        <v>118</v>
      </c>
      <c r="BE266" s="223">
        <f>IF(N266="základní",J266,0)</f>
        <v>0</v>
      </c>
      <c r="BF266" s="223">
        <f>IF(N266="snížená",J266,0)</f>
        <v>0</v>
      </c>
      <c r="BG266" s="223">
        <f>IF(N266="zákl. přenesená",J266,0)</f>
        <v>0</v>
      </c>
      <c r="BH266" s="223">
        <f>IF(N266="sníž. přenesená",J266,0)</f>
        <v>0</v>
      </c>
      <c r="BI266" s="223">
        <f>IF(N266="nulová",J266,0)</f>
        <v>0</v>
      </c>
      <c r="BJ266" s="18" t="s">
        <v>87</v>
      </c>
      <c r="BK266" s="223">
        <f>ROUND(I266*H266,2)</f>
        <v>0</v>
      </c>
      <c r="BL266" s="18" t="s">
        <v>132</v>
      </c>
      <c r="BM266" s="222" t="s">
        <v>372</v>
      </c>
    </row>
    <row r="267" s="2" customFormat="1">
      <c r="A267" s="39"/>
      <c r="B267" s="40"/>
      <c r="C267" s="41"/>
      <c r="D267" s="237" t="s">
        <v>179</v>
      </c>
      <c r="E267" s="41"/>
      <c r="F267" s="238" t="s">
        <v>180</v>
      </c>
      <c r="G267" s="41"/>
      <c r="H267" s="41"/>
      <c r="I267" s="239"/>
      <c r="J267" s="41"/>
      <c r="K267" s="41"/>
      <c r="L267" s="45"/>
      <c r="M267" s="240"/>
      <c r="N267" s="241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179</v>
      </c>
      <c r="AU267" s="18" t="s">
        <v>89</v>
      </c>
    </row>
    <row r="268" s="13" customFormat="1">
      <c r="A268" s="13"/>
      <c r="B268" s="242"/>
      <c r="C268" s="243"/>
      <c r="D268" s="237" t="s">
        <v>181</v>
      </c>
      <c r="E268" s="244" t="s">
        <v>1</v>
      </c>
      <c r="F268" s="245" t="s">
        <v>373</v>
      </c>
      <c r="G268" s="243"/>
      <c r="H268" s="244" t="s">
        <v>1</v>
      </c>
      <c r="I268" s="246"/>
      <c r="J268" s="243"/>
      <c r="K268" s="243"/>
      <c r="L268" s="247"/>
      <c r="M268" s="248"/>
      <c r="N268" s="249"/>
      <c r="O268" s="249"/>
      <c r="P268" s="249"/>
      <c r="Q268" s="249"/>
      <c r="R268" s="249"/>
      <c r="S268" s="249"/>
      <c r="T268" s="25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1" t="s">
        <v>181</v>
      </c>
      <c r="AU268" s="251" t="s">
        <v>89</v>
      </c>
      <c r="AV268" s="13" t="s">
        <v>87</v>
      </c>
      <c r="AW268" s="13" t="s">
        <v>35</v>
      </c>
      <c r="AX268" s="13" t="s">
        <v>79</v>
      </c>
      <c r="AY268" s="251" t="s">
        <v>118</v>
      </c>
    </row>
    <row r="269" s="13" customFormat="1">
      <c r="A269" s="13"/>
      <c r="B269" s="242"/>
      <c r="C269" s="243"/>
      <c r="D269" s="237" t="s">
        <v>181</v>
      </c>
      <c r="E269" s="244" t="s">
        <v>1</v>
      </c>
      <c r="F269" s="245" t="s">
        <v>374</v>
      </c>
      <c r="G269" s="243"/>
      <c r="H269" s="244" t="s">
        <v>1</v>
      </c>
      <c r="I269" s="246"/>
      <c r="J269" s="243"/>
      <c r="K269" s="243"/>
      <c r="L269" s="247"/>
      <c r="M269" s="248"/>
      <c r="N269" s="249"/>
      <c r="O269" s="249"/>
      <c r="P269" s="249"/>
      <c r="Q269" s="249"/>
      <c r="R269" s="249"/>
      <c r="S269" s="249"/>
      <c r="T269" s="25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1" t="s">
        <v>181</v>
      </c>
      <c r="AU269" s="251" t="s">
        <v>89</v>
      </c>
      <c r="AV269" s="13" t="s">
        <v>87</v>
      </c>
      <c r="AW269" s="13" t="s">
        <v>35</v>
      </c>
      <c r="AX269" s="13" t="s">
        <v>79</v>
      </c>
      <c r="AY269" s="251" t="s">
        <v>118</v>
      </c>
    </row>
    <row r="270" s="14" customFormat="1">
      <c r="A270" s="14"/>
      <c r="B270" s="252"/>
      <c r="C270" s="253"/>
      <c r="D270" s="237" t="s">
        <v>181</v>
      </c>
      <c r="E270" s="254" t="s">
        <v>1</v>
      </c>
      <c r="F270" s="255" t="s">
        <v>375</v>
      </c>
      <c r="G270" s="253"/>
      <c r="H270" s="256">
        <v>6</v>
      </c>
      <c r="I270" s="257"/>
      <c r="J270" s="253"/>
      <c r="K270" s="253"/>
      <c r="L270" s="258"/>
      <c r="M270" s="259"/>
      <c r="N270" s="260"/>
      <c r="O270" s="260"/>
      <c r="P270" s="260"/>
      <c r="Q270" s="260"/>
      <c r="R270" s="260"/>
      <c r="S270" s="260"/>
      <c r="T270" s="26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2" t="s">
        <v>181</v>
      </c>
      <c r="AU270" s="262" t="s">
        <v>89</v>
      </c>
      <c r="AV270" s="14" t="s">
        <v>89</v>
      </c>
      <c r="AW270" s="14" t="s">
        <v>35</v>
      </c>
      <c r="AX270" s="14" t="s">
        <v>79</v>
      </c>
      <c r="AY270" s="262" t="s">
        <v>118</v>
      </c>
    </row>
    <row r="271" s="14" customFormat="1">
      <c r="A271" s="14"/>
      <c r="B271" s="252"/>
      <c r="C271" s="253"/>
      <c r="D271" s="237" t="s">
        <v>181</v>
      </c>
      <c r="E271" s="254" t="s">
        <v>1</v>
      </c>
      <c r="F271" s="255" t="s">
        <v>376</v>
      </c>
      <c r="G271" s="253"/>
      <c r="H271" s="256">
        <v>4.7999999999999998</v>
      </c>
      <c r="I271" s="257"/>
      <c r="J271" s="253"/>
      <c r="K271" s="253"/>
      <c r="L271" s="258"/>
      <c r="M271" s="259"/>
      <c r="N271" s="260"/>
      <c r="O271" s="260"/>
      <c r="P271" s="260"/>
      <c r="Q271" s="260"/>
      <c r="R271" s="260"/>
      <c r="S271" s="260"/>
      <c r="T271" s="26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2" t="s">
        <v>181</v>
      </c>
      <c r="AU271" s="262" t="s">
        <v>89</v>
      </c>
      <c r="AV271" s="14" t="s">
        <v>89</v>
      </c>
      <c r="AW271" s="14" t="s">
        <v>35</v>
      </c>
      <c r="AX271" s="14" t="s">
        <v>79</v>
      </c>
      <c r="AY271" s="262" t="s">
        <v>118</v>
      </c>
    </row>
    <row r="272" s="16" customFormat="1">
      <c r="A272" s="16"/>
      <c r="B272" s="274"/>
      <c r="C272" s="275"/>
      <c r="D272" s="237" t="s">
        <v>181</v>
      </c>
      <c r="E272" s="276" t="s">
        <v>1</v>
      </c>
      <c r="F272" s="277" t="s">
        <v>193</v>
      </c>
      <c r="G272" s="275"/>
      <c r="H272" s="278">
        <v>10.800000000000001</v>
      </c>
      <c r="I272" s="279"/>
      <c r="J272" s="275"/>
      <c r="K272" s="275"/>
      <c r="L272" s="280"/>
      <c r="M272" s="281"/>
      <c r="N272" s="282"/>
      <c r="O272" s="282"/>
      <c r="P272" s="282"/>
      <c r="Q272" s="282"/>
      <c r="R272" s="282"/>
      <c r="S272" s="282"/>
      <c r="T272" s="283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T272" s="284" t="s">
        <v>181</v>
      </c>
      <c r="AU272" s="284" t="s">
        <v>89</v>
      </c>
      <c r="AV272" s="16" t="s">
        <v>132</v>
      </c>
      <c r="AW272" s="16" t="s">
        <v>35</v>
      </c>
      <c r="AX272" s="16" t="s">
        <v>87</v>
      </c>
      <c r="AY272" s="284" t="s">
        <v>118</v>
      </c>
    </row>
    <row r="273" s="2" customFormat="1" ht="16.5" customHeight="1">
      <c r="A273" s="39"/>
      <c r="B273" s="40"/>
      <c r="C273" s="211" t="s">
        <v>377</v>
      </c>
      <c r="D273" s="211" t="s">
        <v>119</v>
      </c>
      <c r="E273" s="212" t="s">
        <v>378</v>
      </c>
      <c r="F273" s="213" t="s">
        <v>379</v>
      </c>
      <c r="G273" s="214" t="s">
        <v>176</v>
      </c>
      <c r="H273" s="215">
        <v>7806</v>
      </c>
      <c r="I273" s="216"/>
      <c r="J273" s="217">
        <f>ROUND(I273*H273,2)</f>
        <v>0</v>
      </c>
      <c r="K273" s="213" t="s">
        <v>177</v>
      </c>
      <c r="L273" s="45"/>
      <c r="M273" s="218" t="s">
        <v>1</v>
      </c>
      <c r="N273" s="219" t="s">
        <v>44</v>
      </c>
      <c r="O273" s="92"/>
      <c r="P273" s="220">
        <f>O273*H273</f>
        <v>0</v>
      </c>
      <c r="Q273" s="220">
        <v>0</v>
      </c>
      <c r="R273" s="220">
        <f>Q273*H273</f>
        <v>0</v>
      </c>
      <c r="S273" s="220">
        <v>0</v>
      </c>
      <c r="T273" s="221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2" t="s">
        <v>132</v>
      </c>
      <c r="AT273" s="222" t="s">
        <v>119</v>
      </c>
      <c r="AU273" s="222" t="s">
        <v>89</v>
      </c>
      <c r="AY273" s="18" t="s">
        <v>118</v>
      </c>
      <c r="BE273" s="223">
        <f>IF(N273="základní",J273,0)</f>
        <v>0</v>
      </c>
      <c r="BF273" s="223">
        <f>IF(N273="snížená",J273,0)</f>
        <v>0</v>
      </c>
      <c r="BG273" s="223">
        <f>IF(N273="zákl. přenesená",J273,0)</f>
        <v>0</v>
      </c>
      <c r="BH273" s="223">
        <f>IF(N273="sníž. přenesená",J273,0)</f>
        <v>0</v>
      </c>
      <c r="BI273" s="223">
        <f>IF(N273="nulová",J273,0)</f>
        <v>0</v>
      </c>
      <c r="BJ273" s="18" t="s">
        <v>87</v>
      </c>
      <c r="BK273" s="223">
        <f>ROUND(I273*H273,2)</f>
        <v>0</v>
      </c>
      <c r="BL273" s="18" t="s">
        <v>132</v>
      </c>
      <c r="BM273" s="222" t="s">
        <v>380</v>
      </c>
    </row>
    <row r="274" s="2" customFormat="1">
      <c r="A274" s="39"/>
      <c r="B274" s="40"/>
      <c r="C274" s="41"/>
      <c r="D274" s="237" t="s">
        <v>179</v>
      </c>
      <c r="E274" s="41"/>
      <c r="F274" s="238" t="s">
        <v>180</v>
      </c>
      <c r="G274" s="41"/>
      <c r="H274" s="41"/>
      <c r="I274" s="239"/>
      <c r="J274" s="41"/>
      <c r="K274" s="41"/>
      <c r="L274" s="45"/>
      <c r="M274" s="240"/>
      <c r="N274" s="241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179</v>
      </c>
      <c r="AU274" s="18" t="s">
        <v>89</v>
      </c>
    </row>
    <row r="275" s="14" customFormat="1">
      <c r="A275" s="14"/>
      <c r="B275" s="252"/>
      <c r="C275" s="253"/>
      <c r="D275" s="237" t="s">
        <v>181</v>
      </c>
      <c r="E275" s="254" t="s">
        <v>1</v>
      </c>
      <c r="F275" s="255" t="s">
        <v>360</v>
      </c>
      <c r="G275" s="253"/>
      <c r="H275" s="256">
        <v>6995</v>
      </c>
      <c r="I275" s="257"/>
      <c r="J275" s="253"/>
      <c r="K275" s="253"/>
      <c r="L275" s="258"/>
      <c r="M275" s="259"/>
      <c r="N275" s="260"/>
      <c r="O275" s="260"/>
      <c r="P275" s="260"/>
      <c r="Q275" s="260"/>
      <c r="R275" s="260"/>
      <c r="S275" s="260"/>
      <c r="T275" s="26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2" t="s">
        <v>181</v>
      </c>
      <c r="AU275" s="262" t="s">
        <v>89</v>
      </c>
      <c r="AV275" s="14" t="s">
        <v>89</v>
      </c>
      <c r="AW275" s="14" t="s">
        <v>35</v>
      </c>
      <c r="AX275" s="14" t="s">
        <v>79</v>
      </c>
      <c r="AY275" s="262" t="s">
        <v>118</v>
      </c>
    </row>
    <row r="276" s="14" customFormat="1">
      <c r="A276" s="14"/>
      <c r="B276" s="252"/>
      <c r="C276" s="253"/>
      <c r="D276" s="237" t="s">
        <v>181</v>
      </c>
      <c r="E276" s="254" t="s">
        <v>1</v>
      </c>
      <c r="F276" s="255" t="s">
        <v>361</v>
      </c>
      <c r="G276" s="253"/>
      <c r="H276" s="256">
        <v>635</v>
      </c>
      <c r="I276" s="257"/>
      <c r="J276" s="253"/>
      <c r="K276" s="253"/>
      <c r="L276" s="258"/>
      <c r="M276" s="259"/>
      <c r="N276" s="260"/>
      <c r="O276" s="260"/>
      <c r="P276" s="260"/>
      <c r="Q276" s="260"/>
      <c r="R276" s="260"/>
      <c r="S276" s="260"/>
      <c r="T276" s="26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2" t="s">
        <v>181</v>
      </c>
      <c r="AU276" s="262" t="s">
        <v>89</v>
      </c>
      <c r="AV276" s="14" t="s">
        <v>89</v>
      </c>
      <c r="AW276" s="14" t="s">
        <v>35</v>
      </c>
      <c r="AX276" s="14" t="s">
        <v>79</v>
      </c>
      <c r="AY276" s="262" t="s">
        <v>118</v>
      </c>
    </row>
    <row r="277" s="14" customFormat="1">
      <c r="A277" s="14"/>
      <c r="B277" s="252"/>
      <c r="C277" s="253"/>
      <c r="D277" s="237" t="s">
        <v>181</v>
      </c>
      <c r="E277" s="254" t="s">
        <v>1</v>
      </c>
      <c r="F277" s="255" t="s">
        <v>362</v>
      </c>
      <c r="G277" s="253"/>
      <c r="H277" s="256">
        <v>104</v>
      </c>
      <c r="I277" s="257"/>
      <c r="J277" s="253"/>
      <c r="K277" s="253"/>
      <c r="L277" s="258"/>
      <c r="M277" s="259"/>
      <c r="N277" s="260"/>
      <c r="O277" s="260"/>
      <c r="P277" s="260"/>
      <c r="Q277" s="260"/>
      <c r="R277" s="260"/>
      <c r="S277" s="260"/>
      <c r="T277" s="26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2" t="s">
        <v>181</v>
      </c>
      <c r="AU277" s="262" t="s">
        <v>89</v>
      </c>
      <c r="AV277" s="14" t="s">
        <v>89</v>
      </c>
      <c r="AW277" s="14" t="s">
        <v>35</v>
      </c>
      <c r="AX277" s="14" t="s">
        <v>79</v>
      </c>
      <c r="AY277" s="262" t="s">
        <v>118</v>
      </c>
    </row>
    <row r="278" s="14" customFormat="1">
      <c r="A278" s="14"/>
      <c r="B278" s="252"/>
      <c r="C278" s="253"/>
      <c r="D278" s="237" t="s">
        <v>181</v>
      </c>
      <c r="E278" s="254" t="s">
        <v>1</v>
      </c>
      <c r="F278" s="255" t="s">
        <v>363</v>
      </c>
      <c r="G278" s="253"/>
      <c r="H278" s="256">
        <v>72</v>
      </c>
      <c r="I278" s="257"/>
      <c r="J278" s="253"/>
      <c r="K278" s="253"/>
      <c r="L278" s="258"/>
      <c r="M278" s="259"/>
      <c r="N278" s="260"/>
      <c r="O278" s="260"/>
      <c r="P278" s="260"/>
      <c r="Q278" s="260"/>
      <c r="R278" s="260"/>
      <c r="S278" s="260"/>
      <c r="T278" s="26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2" t="s">
        <v>181</v>
      </c>
      <c r="AU278" s="262" t="s">
        <v>89</v>
      </c>
      <c r="AV278" s="14" t="s">
        <v>89</v>
      </c>
      <c r="AW278" s="14" t="s">
        <v>35</v>
      </c>
      <c r="AX278" s="14" t="s">
        <v>79</v>
      </c>
      <c r="AY278" s="262" t="s">
        <v>118</v>
      </c>
    </row>
    <row r="279" s="16" customFormat="1">
      <c r="A279" s="16"/>
      <c r="B279" s="274"/>
      <c r="C279" s="275"/>
      <c r="D279" s="237" t="s">
        <v>181</v>
      </c>
      <c r="E279" s="276" t="s">
        <v>1</v>
      </c>
      <c r="F279" s="277" t="s">
        <v>193</v>
      </c>
      <c r="G279" s="275"/>
      <c r="H279" s="278">
        <v>7806</v>
      </c>
      <c r="I279" s="279"/>
      <c r="J279" s="275"/>
      <c r="K279" s="275"/>
      <c r="L279" s="280"/>
      <c r="M279" s="281"/>
      <c r="N279" s="282"/>
      <c r="O279" s="282"/>
      <c r="P279" s="282"/>
      <c r="Q279" s="282"/>
      <c r="R279" s="282"/>
      <c r="S279" s="282"/>
      <c r="T279" s="283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T279" s="284" t="s">
        <v>181</v>
      </c>
      <c r="AU279" s="284" t="s">
        <v>89</v>
      </c>
      <c r="AV279" s="16" t="s">
        <v>132</v>
      </c>
      <c r="AW279" s="16" t="s">
        <v>35</v>
      </c>
      <c r="AX279" s="16" t="s">
        <v>87</v>
      </c>
      <c r="AY279" s="284" t="s">
        <v>118</v>
      </c>
    </row>
    <row r="280" s="2" customFormat="1" ht="16.5" customHeight="1">
      <c r="A280" s="39"/>
      <c r="B280" s="40"/>
      <c r="C280" s="211" t="s">
        <v>381</v>
      </c>
      <c r="D280" s="211" t="s">
        <v>119</v>
      </c>
      <c r="E280" s="212" t="s">
        <v>382</v>
      </c>
      <c r="F280" s="213" t="s">
        <v>383</v>
      </c>
      <c r="G280" s="214" t="s">
        <v>176</v>
      </c>
      <c r="H280" s="215">
        <v>7852</v>
      </c>
      <c r="I280" s="216"/>
      <c r="J280" s="217">
        <f>ROUND(I280*H280,2)</f>
        <v>0</v>
      </c>
      <c r="K280" s="213" t="s">
        <v>177</v>
      </c>
      <c r="L280" s="45"/>
      <c r="M280" s="218" t="s">
        <v>1</v>
      </c>
      <c r="N280" s="219" t="s">
        <v>44</v>
      </c>
      <c r="O280" s="92"/>
      <c r="P280" s="220">
        <f>O280*H280</f>
        <v>0</v>
      </c>
      <c r="Q280" s="220">
        <v>0</v>
      </c>
      <c r="R280" s="220">
        <f>Q280*H280</f>
        <v>0</v>
      </c>
      <c r="S280" s="220">
        <v>0</v>
      </c>
      <c r="T280" s="22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2" t="s">
        <v>132</v>
      </c>
      <c r="AT280" s="222" t="s">
        <v>119</v>
      </c>
      <c r="AU280" s="222" t="s">
        <v>89</v>
      </c>
      <c r="AY280" s="18" t="s">
        <v>118</v>
      </c>
      <c r="BE280" s="223">
        <f>IF(N280="základní",J280,0)</f>
        <v>0</v>
      </c>
      <c r="BF280" s="223">
        <f>IF(N280="snížená",J280,0)</f>
        <v>0</v>
      </c>
      <c r="BG280" s="223">
        <f>IF(N280="zákl. přenesená",J280,0)</f>
        <v>0</v>
      </c>
      <c r="BH280" s="223">
        <f>IF(N280="sníž. přenesená",J280,0)</f>
        <v>0</v>
      </c>
      <c r="BI280" s="223">
        <f>IF(N280="nulová",J280,0)</f>
        <v>0</v>
      </c>
      <c r="BJ280" s="18" t="s">
        <v>87</v>
      </c>
      <c r="BK280" s="223">
        <f>ROUND(I280*H280,2)</f>
        <v>0</v>
      </c>
      <c r="BL280" s="18" t="s">
        <v>132</v>
      </c>
      <c r="BM280" s="222" t="s">
        <v>384</v>
      </c>
    </row>
    <row r="281" s="2" customFormat="1">
      <c r="A281" s="39"/>
      <c r="B281" s="40"/>
      <c r="C281" s="41"/>
      <c r="D281" s="237" t="s">
        <v>179</v>
      </c>
      <c r="E281" s="41"/>
      <c r="F281" s="238" t="s">
        <v>385</v>
      </c>
      <c r="G281" s="41"/>
      <c r="H281" s="41"/>
      <c r="I281" s="239"/>
      <c r="J281" s="41"/>
      <c r="K281" s="41"/>
      <c r="L281" s="45"/>
      <c r="M281" s="240"/>
      <c r="N281" s="241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179</v>
      </c>
      <c r="AU281" s="18" t="s">
        <v>89</v>
      </c>
    </row>
    <row r="282" s="14" customFormat="1">
      <c r="A282" s="14"/>
      <c r="B282" s="252"/>
      <c r="C282" s="253"/>
      <c r="D282" s="237" t="s">
        <v>181</v>
      </c>
      <c r="E282" s="254" t="s">
        <v>1</v>
      </c>
      <c r="F282" s="255" t="s">
        <v>360</v>
      </c>
      <c r="G282" s="253"/>
      <c r="H282" s="256">
        <v>6995</v>
      </c>
      <c r="I282" s="257"/>
      <c r="J282" s="253"/>
      <c r="K282" s="253"/>
      <c r="L282" s="258"/>
      <c r="M282" s="259"/>
      <c r="N282" s="260"/>
      <c r="O282" s="260"/>
      <c r="P282" s="260"/>
      <c r="Q282" s="260"/>
      <c r="R282" s="260"/>
      <c r="S282" s="260"/>
      <c r="T282" s="26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2" t="s">
        <v>181</v>
      </c>
      <c r="AU282" s="262" t="s">
        <v>89</v>
      </c>
      <c r="AV282" s="14" t="s">
        <v>89</v>
      </c>
      <c r="AW282" s="14" t="s">
        <v>35</v>
      </c>
      <c r="AX282" s="14" t="s">
        <v>79</v>
      </c>
      <c r="AY282" s="262" t="s">
        <v>118</v>
      </c>
    </row>
    <row r="283" s="14" customFormat="1">
      <c r="A283" s="14"/>
      <c r="B283" s="252"/>
      <c r="C283" s="253"/>
      <c r="D283" s="237" t="s">
        <v>181</v>
      </c>
      <c r="E283" s="254" t="s">
        <v>1</v>
      </c>
      <c r="F283" s="255" t="s">
        <v>361</v>
      </c>
      <c r="G283" s="253"/>
      <c r="H283" s="256">
        <v>635</v>
      </c>
      <c r="I283" s="257"/>
      <c r="J283" s="253"/>
      <c r="K283" s="253"/>
      <c r="L283" s="258"/>
      <c r="M283" s="259"/>
      <c r="N283" s="260"/>
      <c r="O283" s="260"/>
      <c r="P283" s="260"/>
      <c r="Q283" s="260"/>
      <c r="R283" s="260"/>
      <c r="S283" s="260"/>
      <c r="T283" s="26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2" t="s">
        <v>181</v>
      </c>
      <c r="AU283" s="262" t="s">
        <v>89</v>
      </c>
      <c r="AV283" s="14" t="s">
        <v>89</v>
      </c>
      <c r="AW283" s="14" t="s">
        <v>35</v>
      </c>
      <c r="AX283" s="14" t="s">
        <v>79</v>
      </c>
      <c r="AY283" s="262" t="s">
        <v>118</v>
      </c>
    </row>
    <row r="284" s="14" customFormat="1">
      <c r="A284" s="14"/>
      <c r="B284" s="252"/>
      <c r="C284" s="253"/>
      <c r="D284" s="237" t="s">
        <v>181</v>
      </c>
      <c r="E284" s="254" t="s">
        <v>1</v>
      </c>
      <c r="F284" s="255" t="s">
        <v>362</v>
      </c>
      <c r="G284" s="253"/>
      <c r="H284" s="256">
        <v>104</v>
      </c>
      <c r="I284" s="257"/>
      <c r="J284" s="253"/>
      <c r="K284" s="253"/>
      <c r="L284" s="258"/>
      <c r="M284" s="259"/>
      <c r="N284" s="260"/>
      <c r="O284" s="260"/>
      <c r="P284" s="260"/>
      <c r="Q284" s="260"/>
      <c r="R284" s="260"/>
      <c r="S284" s="260"/>
      <c r="T284" s="26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2" t="s">
        <v>181</v>
      </c>
      <c r="AU284" s="262" t="s">
        <v>89</v>
      </c>
      <c r="AV284" s="14" t="s">
        <v>89</v>
      </c>
      <c r="AW284" s="14" t="s">
        <v>35</v>
      </c>
      <c r="AX284" s="14" t="s">
        <v>79</v>
      </c>
      <c r="AY284" s="262" t="s">
        <v>118</v>
      </c>
    </row>
    <row r="285" s="14" customFormat="1">
      <c r="A285" s="14"/>
      <c r="B285" s="252"/>
      <c r="C285" s="253"/>
      <c r="D285" s="237" t="s">
        <v>181</v>
      </c>
      <c r="E285" s="254" t="s">
        <v>1</v>
      </c>
      <c r="F285" s="255" t="s">
        <v>363</v>
      </c>
      <c r="G285" s="253"/>
      <c r="H285" s="256">
        <v>72</v>
      </c>
      <c r="I285" s="257"/>
      <c r="J285" s="253"/>
      <c r="K285" s="253"/>
      <c r="L285" s="258"/>
      <c r="M285" s="259"/>
      <c r="N285" s="260"/>
      <c r="O285" s="260"/>
      <c r="P285" s="260"/>
      <c r="Q285" s="260"/>
      <c r="R285" s="260"/>
      <c r="S285" s="260"/>
      <c r="T285" s="26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2" t="s">
        <v>181</v>
      </c>
      <c r="AU285" s="262" t="s">
        <v>89</v>
      </c>
      <c r="AV285" s="14" t="s">
        <v>89</v>
      </c>
      <c r="AW285" s="14" t="s">
        <v>35</v>
      </c>
      <c r="AX285" s="14" t="s">
        <v>79</v>
      </c>
      <c r="AY285" s="262" t="s">
        <v>118</v>
      </c>
    </row>
    <row r="286" s="14" customFormat="1">
      <c r="A286" s="14"/>
      <c r="B286" s="252"/>
      <c r="C286" s="253"/>
      <c r="D286" s="237" t="s">
        <v>181</v>
      </c>
      <c r="E286" s="254" t="s">
        <v>1</v>
      </c>
      <c r="F286" s="255" t="s">
        <v>386</v>
      </c>
      <c r="G286" s="253"/>
      <c r="H286" s="256">
        <v>46</v>
      </c>
      <c r="I286" s="257"/>
      <c r="J286" s="253"/>
      <c r="K286" s="253"/>
      <c r="L286" s="258"/>
      <c r="M286" s="259"/>
      <c r="N286" s="260"/>
      <c r="O286" s="260"/>
      <c r="P286" s="260"/>
      <c r="Q286" s="260"/>
      <c r="R286" s="260"/>
      <c r="S286" s="260"/>
      <c r="T286" s="26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2" t="s">
        <v>181</v>
      </c>
      <c r="AU286" s="262" t="s">
        <v>89</v>
      </c>
      <c r="AV286" s="14" t="s">
        <v>89</v>
      </c>
      <c r="AW286" s="14" t="s">
        <v>35</v>
      </c>
      <c r="AX286" s="14" t="s">
        <v>79</v>
      </c>
      <c r="AY286" s="262" t="s">
        <v>118</v>
      </c>
    </row>
    <row r="287" s="16" customFormat="1">
      <c r="A287" s="16"/>
      <c r="B287" s="274"/>
      <c r="C287" s="275"/>
      <c r="D287" s="237" t="s">
        <v>181</v>
      </c>
      <c r="E287" s="276" t="s">
        <v>1</v>
      </c>
      <c r="F287" s="277" t="s">
        <v>193</v>
      </c>
      <c r="G287" s="275"/>
      <c r="H287" s="278">
        <v>7852</v>
      </c>
      <c r="I287" s="279"/>
      <c r="J287" s="275"/>
      <c r="K287" s="275"/>
      <c r="L287" s="280"/>
      <c r="M287" s="281"/>
      <c r="N287" s="282"/>
      <c r="O287" s="282"/>
      <c r="P287" s="282"/>
      <c r="Q287" s="282"/>
      <c r="R287" s="282"/>
      <c r="S287" s="282"/>
      <c r="T287" s="283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T287" s="284" t="s">
        <v>181</v>
      </c>
      <c r="AU287" s="284" t="s">
        <v>89</v>
      </c>
      <c r="AV287" s="16" t="s">
        <v>132</v>
      </c>
      <c r="AW287" s="16" t="s">
        <v>35</v>
      </c>
      <c r="AX287" s="16" t="s">
        <v>87</v>
      </c>
      <c r="AY287" s="284" t="s">
        <v>118</v>
      </c>
    </row>
    <row r="288" s="2" customFormat="1" ht="16.5" customHeight="1">
      <c r="A288" s="39"/>
      <c r="B288" s="40"/>
      <c r="C288" s="211" t="s">
        <v>387</v>
      </c>
      <c r="D288" s="211" t="s">
        <v>119</v>
      </c>
      <c r="E288" s="212" t="s">
        <v>388</v>
      </c>
      <c r="F288" s="213" t="s">
        <v>389</v>
      </c>
      <c r="G288" s="214" t="s">
        <v>176</v>
      </c>
      <c r="H288" s="215">
        <v>46</v>
      </c>
      <c r="I288" s="216"/>
      <c r="J288" s="217">
        <f>ROUND(I288*H288,2)</f>
        <v>0</v>
      </c>
      <c r="K288" s="213" t="s">
        <v>177</v>
      </c>
      <c r="L288" s="45"/>
      <c r="M288" s="218" t="s">
        <v>1</v>
      </c>
      <c r="N288" s="219" t="s">
        <v>44</v>
      </c>
      <c r="O288" s="92"/>
      <c r="P288" s="220">
        <f>O288*H288</f>
        <v>0</v>
      </c>
      <c r="Q288" s="220">
        <v>0</v>
      </c>
      <c r="R288" s="220">
        <f>Q288*H288</f>
        <v>0</v>
      </c>
      <c r="S288" s="220">
        <v>0</v>
      </c>
      <c r="T288" s="22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2" t="s">
        <v>132</v>
      </c>
      <c r="AT288" s="222" t="s">
        <v>119</v>
      </c>
      <c r="AU288" s="222" t="s">
        <v>89</v>
      </c>
      <c r="AY288" s="18" t="s">
        <v>118</v>
      </c>
      <c r="BE288" s="223">
        <f>IF(N288="základní",J288,0)</f>
        <v>0</v>
      </c>
      <c r="BF288" s="223">
        <f>IF(N288="snížená",J288,0)</f>
        <v>0</v>
      </c>
      <c r="BG288" s="223">
        <f>IF(N288="zákl. přenesená",J288,0)</f>
        <v>0</v>
      </c>
      <c r="BH288" s="223">
        <f>IF(N288="sníž. přenesená",J288,0)</f>
        <v>0</v>
      </c>
      <c r="BI288" s="223">
        <f>IF(N288="nulová",J288,0)</f>
        <v>0</v>
      </c>
      <c r="BJ288" s="18" t="s">
        <v>87</v>
      </c>
      <c r="BK288" s="223">
        <f>ROUND(I288*H288,2)</f>
        <v>0</v>
      </c>
      <c r="BL288" s="18" t="s">
        <v>132</v>
      </c>
      <c r="BM288" s="222" t="s">
        <v>390</v>
      </c>
    </row>
    <row r="289" s="2" customFormat="1">
      <c r="A289" s="39"/>
      <c r="B289" s="40"/>
      <c r="C289" s="41"/>
      <c r="D289" s="237" t="s">
        <v>179</v>
      </c>
      <c r="E289" s="41"/>
      <c r="F289" s="238" t="s">
        <v>180</v>
      </c>
      <c r="G289" s="41"/>
      <c r="H289" s="41"/>
      <c r="I289" s="239"/>
      <c r="J289" s="41"/>
      <c r="K289" s="41"/>
      <c r="L289" s="45"/>
      <c r="M289" s="240"/>
      <c r="N289" s="241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179</v>
      </c>
      <c r="AU289" s="18" t="s">
        <v>89</v>
      </c>
    </row>
    <row r="290" s="14" customFormat="1">
      <c r="A290" s="14"/>
      <c r="B290" s="252"/>
      <c r="C290" s="253"/>
      <c r="D290" s="237" t="s">
        <v>181</v>
      </c>
      <c r="E290" s="254" t="s">
        <v>1</v>
      </c>
      <c r="F290" s="255" t="s">
        <v>386</v>
      </c>
      <c r="G290" s="253"/>
      <c r="H290" s="256">
        <v>46</v>
      </c>
      <c r="I290" s="257"/>
      <c r="J290" s="253"/>
      <c r="K290" s="253"/>
      <c r="L290" s="258"/>
      <c r="M290" s="259"/>
      <c r="N290" s="260"/>
      <c r="O290" s="260"/>
      <c r="P290" s="260"/>
      <c r="Q290" s="260"/>
      <c r="R290" s="260"/>
      <c r="S290" s="260"/>
      <c r="T290" s="26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2" t="s">
        <v>181</v>
      </c>
      <c r="AU290" s="262" t="s">
        <v>89</v>
      </c>
      <c r="AV290" s="14" t="s">
        <v>89</v>
      </c>
      <c r="AW290" s="14" t="s">
        <v>35</v>
      </c>
      <c r="AX290" s="14" t="s">
        <v>87</v>
      </c>
      <c r="AY290" s="262" t="s">
        <v>118</v>
      </c>
    </row>
    <row r="291" s="2" customFormat="1" ht="33" customHeight="1">
      <c r="A291" s="39"/>
      <c r="B291" s="40"/>
      <c r="C291" s="211" t="s">
        <v>391</v>
      </c>
      <c r="D291" s="211" t="s">
        <v>119</v>
      </c>
      <c r="E291" s="212" t="s">
        <v>392</v>
      </c>
      <c r="F291" s="213" t="s">
        <v>393</v>
      </c>
      <c r="G291" s="214" t="s">
        <v>176</v>
      </c>
      <c r="H291" s="215">
        <v>7171</v>
      </c>
      <c r="I291" s="216"/>
      <c r="J291" s="217">
        <f>ROUND(I291*H291,2)</f>
        <v>0</v>
      </c>
      <c r="K291" s="213" t="s">
        <v>177</v>
      </c>
      <c r="L291" s="45"/>
      <c r="M291" s="218" t="s">
        <v>1</v>
      </c>
      <c r="N291" s="219" t="s">
        <v>44</v>
      </c>
      <c r="O291" s="92"/>
      <c r="P291" s="220">
        <f>O291*H291</f>
        <v>0</v>
      </c>
      <c r="Q291" s="220">
        <v>0</v>
      </c>
      <c r="R291" s="220">
        <f>Q291*H291</f>
        <v>0</v>
      </c>
      <c r="S291" s="220">
        <v>0</v>
      </c>
      <c r="T291" s="221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2" t="s">
        <v>132</v>
      </c>
      <c r="AT291" s="222" t="s">
        <v>119</v>
      </c>
      <c r="AU291" s="222" t="s">
        <v>89</v>
      </c>
      <c r="AY291" s="18" t="s">
        <v>118</v>
      </c>
      <c r="BE291" s="223">
        <f>IF(N291="základní",J291,0)</f>
        <v>0</v>
      </c>
      <c r="BF291" s="223">
        <f>IF(N291="snížená",J291,0)</f>
        <v>0</v>
      </c>
      <c r="BG291" s="223">
        <f>IF(N291="zákl. přenesená",J291,0)</f>
        <v>0</v>
      </c>
      <c r="BH291" s="223">
        <f>IF(N291="sníž. přenesená",J291,0)</f>
        <v>0</v>
      </c>
      <c r="BI291" s="223">
        <f>IF(N291="nulová",J291,0)</f>
        <v>0</v>
      </c>
      <c r="BJ291" s="18" t="s">
        <v>87</v>
      </c>
      <c r="BK291" s="223">
        <f>ROUND(I291*H291,2)</f>
        <v>0</v>
      </c>
      <c r="BL291" s="18" t="s">
        <v>132</v>
      </c>
      <c r="BM291" s="222" t="s">
        <v>394</v>
      </c>
    </row>
    <row r="292" s="2" customFormat="1">
      <c r="A292" s="39"/>
      <c r="B292" s="40"/>
      <c r="C292" s="41"/>
      <c r="D292" s="237" t="s">
        <v>179</v>
      </c>
      <c r="E292" s="41"/>
      <c r="F292" s="238" t="s">
        <v>180</v>
      </c>
      <c r="G292" s="41"/>
      <c r="H292" s="41"/>
      <c r="I292" s="239"/>
      <c r="J292" s="41"/>
      <c r="K292" s="41"/>
      <c r="L292" s="45"/>
      <c r="M292" s="240"/>
      <c r="N292" s="241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179</v>
      </c>
      <c r="AU292" s="18" t="s">
        <v>89</v>
      </c>
    </row>
    <row r="293" s="14" customFormat="1">
      <c r="A293" s="14"/>
      <c r="B293" s="252"/>
      <c r="C293" s="253"/>
      <c r="D293" s="237" t="s">
        <v>181</v>
      </c>
      <c r="E293" s="254" t="s">
        <v>1</v>
      </c>
      <c r="F293" s="255" t="s">
        <v>360</v>
      </c>
      <c r="G293" s="253"/>
      <c r="H293" s="256">
        <v>6995</v>
      </c>
      <c r="I293" s="257"/>
      <c r="J293" s="253"/>
      <c r="K293" s="253"/>
      <c r="L293" s="258"/>
      <c r="M293" s="259"/>
      <c r="N293" s="260"/>
      <c r="O293" s="260"/>
      <c r="P293" s="260"/>
      <c r="Q293" s="260"/>
      <c r="R293" s="260"/>
      <c r="S293" s="260"/>
      <c r="T293" s="26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2" t="s">
        <v>181</v>
      </c>
      <c r="AU293" s="262" t="s">
        <v>89</v>
      </c>
      <c r="AV293" s="14" t="s">
        <v>89</v>
      </c>
      <c r="AW293" s="14" t="s">
        <v>35</v>
      </c>
      <c r="AX293" s="14" t="s">
        <v>79</v>
      </c>
      <c r="AY293" s="262" t="s">
        <v>118</v>
      </c>
    </row>
    <row r="294" s="14" customFormat="1">
      <c r="A294" s="14"/>
      <c r="B294" s="252"/>
      <c r="C294" s="253"/>
      <c r="D294" s="237" t="s">
        <v>181</v>
      </c>
      <c r="E294" s="254" t="s">
        <v>1</v>
      </c>
      <c r="F294" s="255" t="s">
        <v>362</v>
      </c>
      <c r="G294" s="253"/>
      <c r="H294" s="256">
        <v>104</v>
      </c>
      <c r="I294" s="257"/>
      <c r="J294" s="253"/>
      <c r="K294" s="253"/>
      <c r="L294" s="258"/>
      <c r="M294" s="259"/>
      <c r="N294" s="260"/>
      <c r="O294" s="260"/>
      <c r="P294" s="260"/>
      <c r="Q294" s="260"/>
      <c r="R294" s="260"/>
      <c r="S294" s="260"/>
      <c r="T294" s="26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2" t="s">
        <v>181</v>
      </c>
      <c r="AU294" s="262" t="s">
        <v>89</v>
      </c>
      <c r="AV294" s="14" t="s">
        <v>89</v>
      </c>
      <c r="AW294" s="14" t="s">
        <v>35</v>
      </c>
      <c r="AX294" s="14" t="s">
        <v>79</v>
      </c>
      <c r="AY294" s="262" t="s">
        <v>118</v>
      </c>
    </row>
    <row r="295" s="14" customFormat="1">
      <c r="A295" s="14"/>
      <c r="B295" s="252"/>
      <c r="C295" s="253"/>
      <c r="D295" s="237" t="s">
        <v>181</v>
      </c>
      <c r="E295" s="254" t="s">
        <v>1</v>
      </c>
      <c r="F295" s="255" t="s">
        <v>363</v>
      </c>
      <c r="G295" s="253"/>
      <c r="H295" s="256">
        <v>72</v>
      </c>
      <c r="I295" s="257"/>
      <c r="J295" s="253"/>
      <c r="K295" s="253"/>
      <c r="L295" s="258"/>
      <c r="M295" s="259"/>
      <c r="N295" s="260"/>
      <c r="O295" s="260"/>
      <c r="P295" s="260"/>
      <c r="Q295" s="260"/>
      <c r="R295" s="260"/>
      <c r="S295" s="260"/>
      <c r="T295" s="26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2" t="s">
        <v>181</v>
      </c>
      <c r="AU295" s="262" t="s">
        <v>89</v>
      </c>
      <c r="AV295" s="14" t="s">
        <v>89</v>
      </c>
      <c r="AW295" s="14" t="s">
        <v>35</v>
      </c>
      <c r="AX295" s="14" t="s">
        <v>79</v>
      </c>
      <c r="AY295" s="262" t="s">
        <v>118</v>
      </c>
    </row>
    <row r="296" s="16" customFormat="1">
      <c r="A296" s="16"/>
      <c r="B296" s="274"/>
      <c r="C296" s="275"/>
      <c r="D296" s="237" t="s">
        <v>181</v>
      </c>
      <c r="E296" s="276" t="s">
        <v>1</v>
      </c>
      <c r="F296" s="277" t="s">
        <v>193</v>
      </c>
      <c r="G296" s="275"/>
      <c r="H296" s="278">
        <v>7171</v>
      </c>
      <c r="I296" s="279"/>
      <c r="J296" s="275"/>
      <c r="K296" s="275"/>
      <c r="L296" s="280"/>
      <c r="M296" s="281"/>
      <c r="N296" s="282"/>
      <c r="O296" s="282"/>
      <c r="P296" s="282"/>
      <c r="Q296" s="282"/>
      <c r="R296" s="282"/>
      <c r="S296" s="282"/>
      <c r="T296" s="283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T296" s="284" t="s">
        <v>181</v>
      </c>
      <c r="AU296" s="284" t="s">
        <v>89</v>
      </c>
      <c r="AV296" s="16" t="s">
        <v>132</v>
      </c>
      <c r="AW296" s="16" t="s">
        <v>35</v>
      </c>
      <c r="AX296" s="16" t="s">
        <v>87</v>
      </c>
      <c r="AY296" s="284" t="s">
        <v>118</v>
      </c>
    </row>
    <row r="297" s="2" customFormat="1" ht="16.5" customHeight="1">
      <c r="A297" s="39"/>
      <c r="B297" s="40"/>
      <c r="C297" s="211" t="s">
        <v>395</v>
      </c>
      <c r="D297" s="211" t="s">
        <v>119</v>
      </c>
      <c r="E297" s="212" t="s">
        <v>396</v>
      </c>
      <c r="F297" s="213" t="s">
        <v>397</v>
      </c>
      <c r="G297" s="214" t="s">
        <v>176</v>
      </c>
      <c r="H297" s="215">
        <v>635</v>
      </c>
      <c r="I297" s="216"/>
      <c r="J297" s="217">
        <f>ROUND(I297*H297,2)</f>
        <v>0</v>
      </c>
      <c r="K297" s="213" t="s">
        <v>177</v>
      </c>
      <c r="L297" s="45"/>
      <c r="M297" s="218" t="s">
        <v>1</v>
      </c>
      <c r="N297" s="219" t="s">
        <v>44</v>
      </c>
      <c r="O297" s="92"/>
      <c r="P297" s="220">
        <f>O297*H297</f>
        <v>0</v>
      </c>
      <c r="Q297" s="220">
        <v>0.23000000000000001</v>
      </c>
      <c r="R297" s="220">
        <f>Q297*H297</f>
        <v>146.05000000000001</v>
      </c>
      <c r="S297" s="220">
        <v>0</v>
      </c>
      <c r="T297" s="221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2" t="s">
        <v>132</v>
      </c>
      <c r="AT297" s="222" t="s">
        <v>119</v>
      </c>
      <c r="AU297" s="222" t="s">
        <v>89</v>
      </c>
      <c r="AY297" s="18" t="s">
        <v>118</v>
      </c>
      <c r="BE297" s="223">
        <f>IF(N297="základní",J297,0)</f>
        <v>0</v>
      </c>
      <c r="BF297" s="223">
        <f>IF(N297="snížená",J297,0)</f>
        <v>0</v>
      </c>
      <c r="BG297" s="223">
        <f>IF(N297="zákl. přenesená",J297,0)</f>
        <v>0</v>
      </c>
      <c r="BH297" s="223">
        <f>IF(N297="sníž. přenesená",J297,0)</f>
        <v>0</v>
      </c>
      <c r="BI297" s="223">
        <f>IF(N297="nulová",J297,0)</f>
        <v>0</v>
      </c>
      <c r="BJ297" s="18" t="s">
        <v>87</v>
      </c>
      <c r="BK297" s="223">
        <f>ROUND(I297*H297,2)</f>
        <v>0</v>
      </c>
      <c r="BL297" s="18" t="s">
        <v>132</v>
      </c>
      <c r="BM297" s="222" t="s">
        <v>398</v>
      </c>
    </row>
    <row r="298" s="2" customFormat="1">
      <c r="A298" s="39"/>
      <c r="B298" s="40"/>
      <c r="C298" s="41"/>
      <c r="D298" s="237" t="s">
        <v>179</v>
      </c>
      <c r="E298" s="41"/>
      <c r="F298" s="238" t="s">
        <v>180</v>
      </c>
      <c r="G298" s="41"/>
      <c r="H298" s="41"/>
      <c r="I298" s="239"/>
      <c r="J298" s="41"/>
      <c r="K298" s="41"/>
      <c r="L298" s="45"/>
      <c r="M298" s="240"/>
      <c r="N298" s="241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179</v>
      </c>
      <c r="AU298" s="18" t="s">
        <v>89</v>
      </c>
    </row>
    <row r="299" s="14" customFormat="1">
      <c r="A299" s="14"/>
      <c r="B299" s="252"/>
      <c r="C299" s="253"/>
      <c r="D299" s="237" t="s">
        <v>181</v>
      </c>
      <c r="E299" s="254" t="s">
        <v>1</v>
      </c>
      <c r="F299" s="255" t="s">
        <v>361</v>
      </c>
      <c r="G299" s="253"/>
      <c r="H299" s="256">
        <v>635</v>
      </c>
      <c r="I299" s="257"/>
      <c r="J299" s="253"/>
      <c r="K299" s="253"/>
      <c r="L299" s="258"/>
      <c r="M299" s="259"/>
      <c r="N299" s="260"/>
      <c r="O299" s="260"/>
      <c r="P299" s="260"/>
      <c r="Q299" s="260"/>
      <c r="R299" s="260"/>
      <c r="S299" s="260"/>
      <c r="T299" s="261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2" t="s">
        <v>181</v>
      </c>
      <c r="AU299" s="262" t="s">
        <v>89</v>
      </c>
      <c r="AV299" s="14" t="s">
        <v>89</v>
      </c>
      <c r="AW299" s="14" t="s">
        <v>35</v>
      </c>
      <c r="AX299" s="14" t="s">
        <v>87</v>
      </c>
      <c r="AY299" s="262" t="s">
        <v>118</v>
      </c>
    </row>
    <row r="300" s="2" customFormat="1" ht="21.75" customHeight="1">
      <c r="A300" s="39"/>
      <c r="B300" s="40"/>
      <c r="C300" s="211" t="s">
        <v>399</v>
      </c>
      <c r="D300" s="211" t="s">
        <v>119</v>
      </c>
      <c r="E300" s="212" t="s">
        <v>400</v>
      </c>
      <c r="F300" s="213" t="s">
        <v>401</v>
      </c>
      <c r="G300" s="214" t="s">
        <v>176</v>
      </c>
      <c r="H300" s="215">
        <v>7197</v>
      </c>
      <c r="I300" s="216"/>
      <c r="J300" s="217">
        <f>ROUND(I300*H300,2)</f>
        <v>0</v>
      </c>
      <c r="K300" s="213" t="s">
        <v>177</v>
      </c>
      <c r="L300" s="45"/>
      <c r="M300" s="218" t="s">
        <v>1</v>
      </c>
      <c r="N300" s="219" t="s">
        <v>44</v>
      </c>
      <c r="O300" s="92"/>
      <c r="P300" s="220">
        <f>O300*H300</f>
        <v>0</v>
      </c>
      <c r="Q300" s="220">
        <v>0</v>
      </c>
      <c r="R300" s="220">
        <f>Q300*H300</f>
        <v>0</v>
      </c>
      <c r="S300" s="220">
        <v>0</v>
      </c>
      <c r="T300" s="221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2" t="s">
        <v>132</v>
      </c>
      <c r="AT300" s="222" t="s">
        <v>119</v>
      </c>
      <c r="AU300" s="222" t="s">
        <v>89</v>
      </c>
      <c r="AY300" s="18" t="s">
        <v>118</v>
      </c>
      <c r="BE300" s="223">
        <f>IF(N300="základní",J300,0)</f>
        <v>0</v>
      </c>
      <c r="BF300" s="223">
        <f>IF(N300="snížená",J300,0)</f>
        <v>0</v>
      </c>
      <c r="BG300" s="223">
        <f>IF(N300="zákl. přenesená",J300,0)</f>
        <v>0</v>
      </c>
      <c r="BH300" s="223">
        <f>IF(N300="sníž. přenesená",J300,0)</f>
        <v>0</v>
      </c>
      <c r="BI300" s="223">
        <f>IF(N300="nulová",J300,0)</f>
        <v>0</v>
      </c>
      <c r="BJ300" s="18" t="s">
        <v>87</v>
      </c>
      <c r="BK300" s="223">
        <f>ROUND(I300*H300,2)</f>
        <v>0</v>
      </c>
      <c r="BL300" s="18" t="s">
        <v>132</v>
      </c>
      <c r="BM300" s="222" t="s">
        <v>402</v>
      </c>
    </row>
    <row r="301" s="2" customFormat="1">
      <c r="A301" s="39"/>
      <c r="B301" s="40"/>
      <c r="C301" s="41"/>
      <c r="D301" s="237" t="s">
        <v>179</v>
      </c>
      <c r="E301" s="41"/>
      <c r="F301" s="238" t="s">
        <v>180</v>
      </c>
      <c r="G301" s="41"/>
      <c r="H301" s="41"/>
      <c r="I301" s="239"/>
      <c r="J301" s="41"/>
      <c r="K301" s="41"/>
      <c r="L301" s="45"/>
      <c r="M301" s="240"/>
      <c r="N301" s="241"/>
      <c r="O301" s="92"/>
      <c r="P301" s="92"/>
      <c r="Q301" s="92"/>
      <c r="R301" s="92"/>
      <c r="S301" s="92"/>
      <c r="T301" s="93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179</v>
      </c>
      <c r="AU301" s="18" t="s">
        <v>89</v>
      </c>
    </row>
    <row r="302" s="14" customFormat="1">
      <c r="A302" s="14"/>
      <c r="B302" s="252"/>
      <c r="C302" s="253"/>
      <c r="D302" s="237" t="s">
        <v>181</v>
      </c>
      <c r="E302" s="254" t="s">
        <v>1</v>
      </c>
      <c r="F302" s="255" t="s">
        <v>403</v>
      </c>
      <c r="G302" s="253"/>
      <c r="H302" s="256">
        <v>6995</v>
      </c>
      <c r="I302" s="257"/>
      <c r="J302" s="253"/>
      <c r="K302" s="253"/>
      <c r="L302" s="258"/>
      <c r="M302" s="259"/>
      <c r="N302" s="260"/>
      <c r="O302" s="260"/>
      <c r="P302" s="260"/>
      <c r="Q302" s="260"/>
      <c r="R302" s="260"/>
      <c r="S302" s="260"/>
      <c r="T302" s="261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2" t="s">
        <v>181</v>
      </c>
      <c r="AU302" s="262" t="s">
        <v>89</v>
      </c>
      <c r="AV302" s="14" t="s">
        <v>89</v>
      </c>
      <c r="AW302" s="14" t="s">
        <v>35</v>
      </c>
      <c r="AX302" s="14" t="s">
        <v>79</v>
      </c>
      <c r="AY302" s="262" t="s">
        <v>118</v>
      </c>
    </row>
    <row r="303" s="14" customFormat="1">
      <c r="A303" s="14"/>
      <c r="B303" s="252"/>
      <c r="C303" s="253"/>
      <c r="D303" s="237" t="s">
        <v>181</v>
      </c>
      <c r="E303" s="254" t="s">
        <v>1</v>
      </c>
      <c r="F303" s="255" t="s">
        <v>362</v>
      </c>
      <c r="G303" s="253"/>
      <c r="H303" s="256">
        <v>104</v>
      </c>
      <c r="I303" s="257"/>
      <c r="J303" s="253"/>
      <c r="K303" s="253"/>
      <c r="L303" s="258"/>
      <c r="M303" s="259"/>
      <c r="N303" s="260"/>
      <c r="O303" s="260"/>
      <c r="P303" s="260"/>
      <c r="Q303" s="260"/>
      <c r="R303" s="260"/>
      <c r="S303" s="260"/>
      <c r="T303" s="261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2" t="s">
        <v>181</v>
      </c>
      <c r="AU303" s="262" t="s">
        <v>89</v>
      </c>
      <c r="AV303" s="14" t="s">
        <v>89</v>
      </c>
      <c r="AW303" s="14" t="s">
        <v>35</v>
      </c>
      <c r="AX303" s="14" t="s">
        <v>79</v>
      </c>
      <c r="AY303" s="262" t="s">
        <v>118</v>
      </c>
    </row>
    <row r="304" s="14" customFormat="1">
      <c r="A304" s="14"/>
      <c r="B304" s="252"/>
      <c r="C304" s="253"/>
      <c r="D304" s="237" t="s">
        <v>181</v>
      </c>
      <c r="E304" s="254" t="s">
        <v>1</v>
      </c>
      <c r="F304" s="255" t="s">
        <v>363</v>
      </c>
      <c r="G304" s="253"/>
      <c r="H304" s="256">
        <v>72</v>
      </c>
      <c r="I304" s="257"/>
      <c r="J304" s="253"/>
      <c r="K304" s="253"/>
      <c r="L304" s="258"/>
      <c r="M304" s="259"/>
      <c r="N304" s="260"/>
      <c r="O304" s="260"/>
      <c r="P304" s="260"/>
      <c r="Q304" s="260"/>
      <c r="R304" s="260"/>
      <c r="S304" s="260"/>
      <c r="T304" s="26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2" t="s">
        <v>181</v>
      </c>
      <c r="AU304" s="262" t="s">
        <v>89</v>
      </c>
      <c r="AV304" s="14" t="s">
        <v>89</v>
      </c>
      <c r="AW304" s="14" t="s">
        <v>35</v>
      </c>
      <c r="AX304" s="14" t="s">
        <v>79</v>
      </c>
      <c r="AY304" s="262" t="s">
        <v>118</v>
      </c>
    </row>
    <row r="305" s="14" customFormat="1">
      <c r="A305" s="14"/>
      <c r="B305" s="252"/>
      <c r="C305" s="253"/>
      <c r="D305" s="237" t="s">
        <v>181</v>
      </c>
      <c r="E305" s="254" t="s">
        <v>1</v>
      </c>
      <c r="F305" s="255" t="s">
        <v>214</v>
      </c>
      <c r="G305" s="253"/>
      <c r="H305" s="256">
        <v>21</v>
      </c>
      <c r="I305" s="257"/>
      <c r="J305" s="253"/>
      <c r="K305" s="253"/>
      <c r="L305" s="258"/>
      <c r="M305" s="259"/>
      <c r="N305" s="260"/>
      <c r="O305" s="260"/>
      <c r="P305" s="260"/>
      <c r="Q305" s="260"/>
      <c r="R305" s="260"/>
      <c r="S305" s="260"/>
      <c r="T305" s="26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2" t="s">
        <v>181</v>
      </c>
      <c r="AU305" s="262" t="s">
        <v>89</v>
      </c>
      <c r="AV305" s="14" t="s">
        <v>89</v>
      </c>
      <c r="AW305" s="14" t="s">
        <v>35</v>
      </c>
      <c r="AX305" s="14" t="s">
        <v>79</v>
      </c>
      <c r="AY305" s="262" t="s">
        <v>118</v>
      </c>
    </row>
    <row r="306" s="14" customFormat="1">
      <c r="A306" s="14"/>
      <c r="B306" s="252"/>
      <c r="C306" s="253"/>
      <c r="D306" s="237" t="s">
        <v>181</v>
      </c>
      <c r="E306" s="254" t="s">
        <v>1</v>
      </c>
      <c r="F306" s="255" t="s">
        <v>215</v>
      </c>
      <c r="G306" s="253"/>
      <c r="H306" s="256">
        <v>5</v>
      </c>
      <c r="I306" s="257"/>
      <c r="J306" s="253"/>
      <c r="K306" s="253"/>
      <c r="L306" s="258"/>
      <c r="M306" s="259"/>
      <c r="N306" s="260"/>
      <c r="O306" s="260"/>
      <c r="P306" s="260"/>
      <c r="Q306" s="260"/>
      <c r="R306" s="260"/>
      <c r="S306" s="260"/>
      <c r="T306" s="26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2" t="s">
        <v>181</v>
      </c>
      <c r="AU306" s="262" t="s">
        <v>89</v>
      </c>
      <c r="AV306" s="14" t="s">
        <v>89</v>
      </c>
      <c r="AW306" s="14" t="s">
        <v>35</v>
      </c>
      <c r="AX306" s="14" t="s">
        <v>79</v>
      </c>
      <c r="AY306" s="262" t="s">
        <v>118</v>
      </c>
    </row>
    <row r="307" s="16" customFormat="1">
      <c r="A307" s="16"/>
      <c r="B307" s="274"/>
      <c r="C307" s="275"/>
      <c r="D307" s="237" t="s">
        <v>181</v>
      </c>
      <c r="E307" s="276" t="s">
        <v>1</v>
      </c>
      <c r="F307" s="277" t="s">
        <v>193</v>
      </c>
      <c r="G307" s="275"/>
      <c r="H307" s="278">
        <v>7197</v>
      </c>
      <c r="I307" s="279"/>
      <c r="J307" s="275"/>
      <c r="K307" s="275"/>
      <c r="L307" s="280"/>
      <c r="M307" s="281"/>
      <c r="N307" s="282"/>
      <c r="O307" s="282"/>
      <c r="P307" s="282"/>
      <c r="Q307" s="282"/>
      <c r="R307" s="282"/>
      <c r="S307" s="282"/>
      <c r="T307" s="283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T307" s="284" t="s">
        <v>181</v>
      </c>
      <c r="AU307" s="284" t="s">
        <v>89</v>
      </c>
      <c r="AV307" s="16" t="s">
        <v>132</v>
      </c>
      <c r="AW307" s="16" t="s">
        <v>35</v>
      </c>
      <c r="AX307" s="16" t="s">
        <v>87</v>
      </c>
      <c r="AY307" s="284" t="s">
        <v>118</v>
      </c>
    </row>
    <row r="308" s="2" customFormat="1" ht="33" customHeight="1">
      <c r="A308" s="39"/>
      <c r="B308" s="40"/>
      <c r="C308" s="211" t="s">
        <v>404</v>
      </c>
      <c r="D308" s="211" t="s">
        <v>119</v>
      </c>
      <c r="E308" s="212" t="s">
        <v>405</v>
      </c>
      <c r="F308" s="213" t="s">
        <v>406</v>
      </c>
      <c r="G308" s="214" t="s">
        <v>176</v>
      </c>
      <c r="H308" s="215">
        <v>7197</v>
      </c>
      <c r="I308" s="216"/>
      <c r="J308" s="217">
        <f>ROUND(I308*H308,2)</f>
        <v>0</v>
      </c>
      <c r="K308" s="213" t="s">
        <v>177</v>
      </c>
      <c r="L308" s="45"/>
      <c r="M308" s="218" t="s">
        <v>1</v>
      </c>
      <c r="N308" s="219" t="s">
        <v>44</v>
      </c>
      <c r="O308" s="92"/>
      <c r="P308" s="220">
        <f>O308*H308</f>
        <v>0</v>
      </c>
      <c r="Q308" s="220">
        <v>0</v>
      </c>
      <c r="R308" s="220">
        <f>Q308*H308</f>
        <v>0</v>
      </c>
      <c r="S308" s="220">
        <v>0</v>
      </c>
      <c r="T308" s="221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2" t="s">
        <v>132</v>
      </c>
      <c r="AT308" s="222" t="s">
        <v>119</v>
      </c>
      <c r="AU308" s="222" t="s">
        <v>89</v>
      </c>
      <c r="AY308" s="18" t="s">
        <v>118</v>
      </c>
      <c r="BE308" s="223">
        <f>IF(N308="základní",J308,0)</f>
        <v>0</v>
      </c>
      <c r="BF308" s="223">
        <f>IF(N308="snížená",J308,0)</f>
        <v>0</v>
      </c>
      <c r="BG308" s="223">
        <f>IF(N308="zákl. přenesená",J308,0)</f>
        <v>0</v>
      </c>
      <c r="BH308" s="223">
        <f>IF(N308="sníž. přenesená",J308,0)</f>
        <v>0</v>
      </c>
      <c r="BI308" s="223">
        <f>IF(N308="nulová",J308,0)</f>
        <v>0</v>
      </c>
      <c r="BJ308" s="18" t="s">
        <v>87</v>
      </c>
      <c r="BK308" s="223">
        <f>ROUND(I308*H308,2)</f>
        <v>0</v>
      </c>
      <c r="BL308" s="18" t="s">
        <v>132</v>
      </c>
      <c r="BM308" s="222" t="s">
        <v>407</v>
      </c>
    </row>
    <row r="309" s="2" customFormat="1">
      <c r="A309" s="39"/>
      <c r="B309" s="40"/>
      <c r="C309" s="41"/>
      <c r="D309" s="237" t="s">
        <v>179</v>
      </c>
      <c r="E309" s="41"/>
      <c r="F309" s="238" t="s">
        <v>180</v>
      </c>
      <c r="G309" s="41"/>
      <c r="H309" s="41"/>
      <c r="I309" s="239"/>
      <c r="J309" s="41"/>
      <c r="K309" s="41"/>
      <c r="L309" s="45"/>
      <c r="M309" s="240"/>
      <c r="N309" s="241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179</v>
      </c>
      <c r="AU309" s="18" t="s">
        <v>89</v>
      </c>
    </row>
    <row r="310" s="14" customFormat="1">
      <c r="A310" s="14"/>
      <c r="B310" s="252"/>
      <c r="C310" s="253"/>
      <c r="D310" s="237" t="s">
        <v>181</v>
      </c>
      <c r="E310" s="254" t="s">
        <v>1</v>
      </c>
      <c r="F310" s="255" t="s">
        <v>360</v>
      </c>
      <c r="G310" s="253"/>
      <c r="H310" s="256">
        <v>6995</v>
      </c>
      <c r="I310" s="257"/>
      <c r="J310" s="253"/>
      <c r="K310" s="253"/>
      <c r="L310" s="258"/>
      <c r="M310" s="259"/>
      <c r="N310" s="260"/>
      <c r="O310" s="260"/>
      <c r="P310" s="260"/>
      <c r="Q310" s="260"/>
      <c r="R310" s="260"/>
      <c r="S310" s="260"/>
      <c r="T310" s="26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2" t="s">
        <v>181</v>
      </c>
      <c r="AU310" s="262" t="s">
        <v>89</v>
      </c>
      <c r="AV310" s="14" t="s">
        <v>89</v>
      </c>
      <c r="AW310" s="14" t="s">
        <v>35</v>
      </c>
      <c r="AX310" s="14" t="s">
        <v>79</v>
      </c>
      <c r="AY310" s="262" t="s">
        <v>118</v>
      </c>
    </row>
    <row r="311" s="14" customFormat="1">
      <c r="A311" s="14"/>
      <c r="B311" s="252"/>
      <c r="C311" s="253"/>
      <c r="D311" s="237" t="s">
        <v>181</v>
      </c>
      <c r="E311" s="254" t="s">
        <v>1</v>
      </c>
      <c r="F311" s="255" t="s">
        <v>362</v>
      </c>
      <c r="G311" s="253"/>
      <c r="H311" s="256">
        <v>104</v>
      </c>
      <c r="I311" s="257"/>
      <c r="J311" s="253"/>
      <c r="K311" s="253"/>
      <c r="L311" s="258"/>
      <c r="M311" s="259"/>
      <c r="N311" s="260"/>
      <c r="O311" s="260"/>
      <c r="P311" s="260"/>
      <c r="Q311" s="260"/>
      <c r="R311" s="260"/>
      <c r="S311" s="260"/>
      <c r="T311" s="26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2" t="s">
        <v>181</v>
      </c>
      <c r="AU311" s="262" t="s">
        <v>89</v>
      </c>
      <c r="AV311" s="14" t="s">
        <v>89</v>
      </c>
      <c r="AW311" s="14" t="s">
        <v>35</v>
      </c>
      <c r="AX311" s="14" t="s">
        <v>79</v>
      </c>
      <c r="AY311" s="262" t="s">
        <v>118</v>
      </c>
    </row>
    <row r="312" s="14" customFormat="1">
      <c r="A312" s="14"/>
      <c r="B312" s="252"/>
      <c r="C312" s="253"/>
      <c r="D312" s="237" t="s">
        <v>181</v>
      </c>
      <c r="E312" s="254" t="s">
        <v>1</v>
      </c>
      <c r="F312" s="255" t="s">
        <v>363</v>
      </c>
      <c r="G312" s="253"/>
      <c r="H312" s="256">
        <v>72</v>
      </c>
      <c r="I312" s="257"/>
      <c r="J312" s="253"/>
      <c r="K312" s="253"/>
      <c r="L312" s="258"/>
      <c r="M312" s="259"/>
      <c r="N312" s="260"/>
      <c r="O312" s="260"/>
      <c r="P312" s="260"/>
      <c r="Q312" s="260"/>
      <c r="R312" s="260"/>
      <c r="S312" s="260"/>
      <c r="T312" s="26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2" t="s">
        <v>181</v>
      </c>
      <c r="AU312" s="262" t="s">
        <v>89</v>
      </c>
      <c r="AV312" s="14" t="s">
        <v>89</v>
      </c>
      <c r="AW312" s="14" t="s">
        <v>35</v>
      </c>
      <c r="AX312" s="14" t="s">
        <v>79</v>
      </c>
      <c r="AY312" s="262" t="s">
        <v>118</v>
      </c>
    </row>
    <row r="313" s="14" customFormat="1">
      <c r="A313" s="14"/>
      <c r="B313" s="252"/>
      <c r="C313" s="253"/>
      <c r="D313" s="237" t="s">
        <v>181</v>
      </c>
      <c r="E313" s="254" t="s">
        <v>1</v>
      </c>
      <c r="F313" s="255" t="s">
        <v>214</v>
      </c>
      <c r="G313" s="253"/>
      <c r="H313" s="256">
        <v>21</v>
      </c>
      <c r="I313" s="257"/>
      <c r="J313" s="253"/>
      <c r="K313" s="253"/>
      <c r="L313" s="258"/>
      <c r="M313" s="259"/>
      <c r="N313" s="260"/>
      <c r="O313" s="260"/>
      <c r="P313" s="260"/>
      <c r="Q313" s="260"/>
      <c r="R313" s="260"/>
      <c r="S313" s="260"/>
      <c r="T313" s="26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2" t="s">
        <v>181</v>
      </c>
      <c r="AU313" s="262" t="s">
        <v>89</v>
      </c>
      <c r="AV313" s="14" t="s">
        <v>89</v>
      </c>
      <c r="AW313" s="14" t="s">
        <v>35</v>
      </c>
      <c r="AX313" s="14" t="s">
        <v>79</v>
      </c>
      <c r="AY313" s="262" t="s">
        <v>118</v>
      </c>
    </row>
    <row r="314" s="14" customFormat="1">
      <c r="A314" s="14"/>
      <c r="B314" s="252"/>
      <c r="C314" s="253"/>
      <c r="D314" s="237" t="s">
        <v>181</v>
      </c>
      <c r="E314" s="254" t="s">
        <v>1</v>
      </c>
      <c r="F314" s="255" t="s">
        <v>215</v>
      </c>
      <c r="G314" s="253"/>
      <c r="H314" s="256">
        <v>5</v>
      </c>
      <c r="I314" s="257"/>
      <c r="J314" s="253"/>
      <c r="K314" s="253"/>
      <c r="L314" s="258"/>
      <c r="M314" s="259"/>
      <c r="N314" s="260"/>
      <c r="O314" s="260"/>
      <c r="P314" s="260"/>
      <c r="Q314" s="260"/>
      <c r="R314" s="260"/>
      <c r="S314" s="260"/>
      <c r="T314" s="26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2" t="s">
        <v>181</v>
      </c>
      <c r="AU314" s="262" t="s">
        <v>89</v>
      </c>
      <c r="AV314" s="14" t="s">
        <v>89</v>
      </c>
      <c r="AW314" s="14" t="s">
        <v>35</v>
      </c>
      <c r="AX314" s="14" t="s">
        <v>79</v>
      </c>
      <c r="AY314" s="262" t="s">
        <v>118</v>
      </c>
    </row>
    <row r="315" s="16" customFormat="1">
      <c r="A315" s="16"/>
      <c r="B315" s="274"/>
      <c r="C315" s="275"/>
      <c r="D315" s="237" t="s">
        <v>181</v>
      </c>
      <c r="E315" s="276" t="s">
        <v>1</v>
      </c>
      <c r="F315" s="277" t="s">
        <v>193</v>
      </c>
      <c r="G315" s="275"/>
      <c r="H315" s="278">
        <v>7197</v>
      </c>
      <c r="I315" s="279"/>
      <c r="J315" s="275"/>
      <c r="K315" s="275"/>
      <c r="L315" s="280"/>
      <c r="M315" s="281"/>
      <c r="N315" s="282"/>
      <c r="O315" s="282"/>
      <c r="P315" s="282"/>
      <c r="Q315" s="282"/>
      <c r="R315" s="282"/>
      <c r="S315" s="282"/>
      <c r="T315" s="283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T315" s="284" t="s">
        <v>181</v>
      </c>
      <c r="AU315" s="284" t="s">
        <v>89</v>
      </c>
      <c r="AV315" s="16" t="s">
        <v>132</v>
      </c>
      <c r="AW315" s="16" t="s">
        <v>35</v>
      </c>
      <c r="AX315" s="16" t="s">
        <v>87</v>
      </c>
      <c r="AY315" s="284" t="s">
        <v>118</v>
      </c>
    </row>
    <row r="316" s="2" customFormat="1" ht="24.15" customHeight="1">
      <c r="A316" s="39"/>
      <c r="B316" s="40"/>
      <c r="C316" s="211" t="s">
        <v>408</v>
      </c>
      <c r="D316" s="211" t="s">
        <v>119</v>
      </c>
      <c r="E316" s="212" t="s">
        <v>409</v>
      </c>
      <c r="F316" s="213" t="s">
        <v>410</v>
      </c>
      <c r="G316" s="214" t="s">
        <v>176</v>
      </c>
      <c r="H316" s="215">
        <v>10.800000000000001</v>
      </c>
      <c r="I316" s="216"/>
      <c r="J316" s="217">
        <f>ROUND(I316*H316,2)</f>
        <v>0</v>
      </c>
      <c r="K316" s="213" t="s">
        <v>1</v>
      </c>
      <c r="L316" s="45"/>
      <c r="M316" s="218" t="s">
        <v>1</v>
      </c>
      <c r="N316" s="219" t="s">
        <v>44</v>
      </c>
      <c r="O316" s="92"/>
      <c r="P316" s="220">
        <f>O316*H316</f>
        <v>0</v>
      </c>
      <c r="Q316" s="220">
        <v>0.61404000000000003</v>
      </c>
      <c r="R316" s="220">
        <f>Q316*H316</f>
        <v>6.6316320000000006</v>
      </c>
      <c r="S316" s="220">
        <v>0</v>
      </c>
      <c r="T316" s="221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2" t="s">
        <v>132</v>
      </c>
      <c r="AT316" s="222" t="s">
        <v>119</v>
      </c>
      <c r="AU316" s="222" t="s">
        <v>89</v>
      </c>
      <c r="AY316" s="18" t="s">
        <v>118</v>
      </c>
      <c r="BE316" s="223">
        <f>IF(N316="základní",J316,0)</f>
        <v>0</v>
      </c>
      <c r="BF316" s="223">
        <f>IF(N316="snížená",J316,0)</f>
        <v>0</v>
      </c>
      <c r="BG316" s="223">
        <f>IF(N316="zákl. přenesená",J316,0)</f>
        <v>0</v>
      </c>
      <c r="BH316" s="223">
        <f>IF(N316="sníž. přenesená",J316,0)</f>
        <v>0</v>
      </c>
      <c r="BI316" s="223">
        <f>IF(N316="nulová",J316,0)</f>
        <v>0</v>
      </c>
      <c r="BJ316" s="18" t="s">
        <v>87</v>
      </c>
      <c r="BK316" s="223">
        <f>ROUND(I316*H316,2)</f>
        <v>0</v>
      </c>
      <c r="BL316" s="18" t="s">
        <v>132</v>
      </c>
      <c r="BM316" s="222" t="s">
        <v>411</v>
      </c>
    </row>
    <row r="317" s="2" customFormat="1">
      <c r="A317" s="39"/>
      <c r="B317" s="40"/>
      <c r="C317" s="41"/>
      <c r="D317" s="237" t="s">
        <v>179</v>
      </c>
      <c r="E317" s="41"/>
      <c r="F317" s="238" t="s">
        <v>180</v>
      </c>
      <c r="G317" s="41"/>
      <c r="H317" s="41"/>
      <c r="I317" s="239"/>
      <c r="J317" s="41"/>
      <c r="K317" s="41"/>
      <c r="L317" s="45"/>
      <c r="M317" s="240"/>
      <c r="N317" s="241"/>
      <c r="O317" s="92"/>
      <c r="P317" s="92"/>
      <c r="Q317" s="92"/>
      <c r="R317" s="92"/>
      <c r="S317" s="92"/>
      <c r="T317" s="93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179</v>
      </c>
      <c r="AU317" s="18" t="s">
        <v>89</v>
      </c>
    </row>
    <row r="318" s="13" customFormat="1">
      <c r="A318" s="13"/>
      <c r="B318" s="242"/>
      <c r="C318" s="243"/>
      <c r="D318" s="237" t="s">
        <v>181</v>
      </c>
      <c r="E318" s="244" t="s">
        <v>1</v>
      </c>
      <c r="F318" s="245" t="s">
        <v>412</v>
      </c>
      <c r="G318" s="243"/>
      <c r="H318" s="244" t="s">
        <v>1</v>
      </c>
      <c r="I318" s="246"/>
      <c r="J318" s="243"/>
      <c r="K318" s="243"/>
      <c r="L318" s="247"/>
      <c r="M318" s="248"/>
      <c r="N318" s="249"/>
      <c r="O318" s="249"/>
      <c r="P318" s="249"/>
      <c r="Q318" s="249"/>
      <c r="R318" s="249"/>
      <c r="S318" s="249"/>
      <c r="T318" s="25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1" t="s">
        <v>181</v>
      </c>
      <c r="AU318" s="251" t="s">
        <v>89</v>
      </c>
      <c r="AV318" s="13" t="s">
        <v>87</v>
      </c>
      <c r="AW318" s="13" t="s">
        <v>35</v>
      </c>
      <c r="AX318" s="13" t="s">
        <v>79</v>
      </c>
      <c r="AY318" s="251" t="s">
        <v>118</v>
      </c>
    </row>
    <row r="319" s="13" customFormat="1">
      <c r="A319" s="13"/>
      <c r="B319" s="242"/>
      <c r="C319" s="243"/>
      <c r="D319" s="237" t="s">
        <v>181</v>
      </c>
      <c r="E319" s="244" t="s">
        <v>1</v>
      </c>
      <c r="F319" s="245" t="s">
        <v>374</v>
      </c>
      <c r="G319" s="243"/>
      <c r="H319" s="244" t="s">
        <v>1</v>
      </c>
      <c r="I319" s="246"/>
      <c r="J319" s="243"/>
      <c r="K319" s="243"/>
      <c r="L319" s="247"/>
      <c r="M319" s="248"/>
      <c r="N319" s="249"/>
      <c r="O319" s="249"/>
      <c r="P319" s="249"/>
      <c r="Q319" s="249"/>
      <c r="R319" s="249"/>
      <c r="S319" s="249"/>
      <c r="T319" s="25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1" t="s">
        <v>181</v>
      </c>
      <c r="AU319" s="251" t="s">
        <v>89</v>
      </c>
      <c r="AV319" s="13" t="s">
        <v>87</v>
      </c>
      <c r="AW319" s="13" t="s">
        <v>35</v>
      </c>
      <c r="AX319" s="13" t="s">
        <v>79</v>
      </c>
      <c r="AY319" s="251" t="s">
        <v>118</v>
      </c>
    </row>
    <row r="320" s="14" customFormat="1">
      <c r="A320" s="14"/>
      <c r="B320" s="252"/>
      <c r="C320" s="253"/>
      <c r="D320" s="237" t="s">
        <v>181</v>
      </c>
      <c r="E320" s="254" t="s">
        <v>1</v>
      </c>
      <c r="F320" s="255" t="s">
        <v>375</v>
      </c>
      <c r="G320" s="253"/>
      <c r="H320" s="256">
        <v>6</v>
      </c>
      <c r="I320" s="257"/>
      <c r="J320" s="253"/>
      <c r="K320" s="253"/>
      <c r="L320" s="258"/>
      <c r="M320" s="259"/>
      <c r="N320" s="260"/>
      <c r="O320" s="260"/>
      <c r="P320" s="260"/>
      <c r="Q320" s="260"/>
      <c r="R320" s="260"/>
      <c r="S320" s="260"/>
      <c r="T320" s="261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2" t="s">
        <v>181</v>
      </c>
      <c r="AU320" s="262" t="s">
        <v>89</v>
      </c>
      <c r="AV320" s="14" t="s">
        <v>89</v>
      </c>
      <c r="AW320" s="14" t="s">
        <v>35</v>
      </c>
      <c r="AX320" s="14" t="s">
        <v>79</v>
      </c>
      <c r="AY320" s="262" t="s">
        <v>118</v>
      </c>
    </row>
    <row r="321" s="14" customFormat="1">
      <c r="A321" s="14"/>
      <c r="B321" s="252"/>
      <c r="C321" s="253"/>
      <c r="D321" s="237" t="s">
        <v>181</v>
      </c>
      <c r="E321" s="254" t="s">
        <v>1</v>
      </c>
      <c r="F321" s="255" t="s">
        <v>376</v>
      </c>
      <c r="G321" s="253"/>
      <c r="H321" s="256">
        <v>4.7999999999999998</v>
      </c>
      <c r="I321" s="257"/>
      <c r="J321" s="253"/>
      <c r="K321" s="253"/>
      <c r="L321" s="258"/>
      <c r="M321" s="259"/>
      <c r="N321" s="260"/>
      <c r="O321" s="260"/>
      <c r="P321" s="260"/>
      <c r="Q321" s="260"/>
      <c r="R321" s="260"/>
      <c r="S321" s="260"/>
      <c r="T321" s="26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2" t="s">
        <v>181</v>
      </c>
      <c r="AU321" s="262" t="s">
        <v>89</v>
      </c>
      <c r="AV321" s="14" t="s">
        <v>89</v>
      </c>
      <c r="AW321" s="14" t="s">
        <v>35</v>
      </c>
      <c r="AX321" s="14" t="s">
        <v>79</v>
      </c>
      <c r="AY321" s="262" t="s">
        <v>118</v>
      </c>
    </row>
    <row r="322" s="16" customFormat="1">
      <c r="A322" s="16"/>
      <c r="B322" s="274"/>
      <c r="C322" s="275"/>
      <c r="D322" s="237" t="s">
        <v>181</v>
      </c>
      <c r="E322" s="276" t="s">
        <v>1</v>
      </c>
      <c r="F322" s="277" t="s">
        <v>193</v>
      </c>
      <c r="G322" s="275"/>
      <c r="H322" s="278">
        <v>10.800000000000001</v>
      </c>
      <c r="I322" s="279"/>
      <c r="J322" s="275"/>
      <c r="K322" s="275"/>
      <c r="L322" s="280"/>
      <c r="M322" s="281"/>
      <c r="N322" s="282"/>
      <c r="O322" s="282"/>
      <c r="P322" s="282"/>
      <c r="Q322" s="282"/>
      <c r="R322" s="282"/>
      <c r="S322" s="282"/>
      <c r="T322" s="283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T322" s="284" t="s">
        <v>181</v>
      </c>
      <c r="AU322" s="284" t="s">
        <v>89</v>
      </c>
      <c r="AV322" s="16" t="s">
        <v>132</v>
      </c>
      <c r="AW322" s="16" t="s">
        <v>35</v>
      </c>
      <c r="AX322" s="16" t="s">
        <v>87</v>
      </c>
      <c r="AY322" s="284" t="s">
        <v>118</v>
      </c>
    </row>
    <row r="323" s="11" customFormat="1" ht="22.8" customHeight="1">
      <c r="A323" s="11"/>
      <c r="B323" s="197"/>
      <c r="C323" s="198"/>
      <c r="D323" s="199" t="s">
        <v>78</v>
      </c>
      <c r="E323" s="235" t="s">
        <v>149</v>
      </c>
      <c r="F323" s="235" t="s">
        <v>413</v>
      </c>
      <c r="G323" s="198"/>
      <c r="H323" s="198"/>
      <c r="I323" s="201"/>
      <c r="J323" s="236">
        <f>BK323</f>
        <v>0</v>
      </c>
      <c r="K323" s="198"/>
      <c r="L323" s="203"/>
      <c r="M323" s="204"/>
      <c r="N323" s="205"/>
      <c r="O323" s="205"/>
      <c r="P323" s="206">
        <f>SUM(P324:P328)</f>
        <v>0</v>
      </c>
      <c r="Q323" s="205"/>
      <c r="R323" s="206">
        <f>SUM(R324:R328)</f>
        <v>0.17882999999999999</v>
      </c>
      <c r="S323" s="205"/>
      <c r="T323" s="207">
        <f>SUM(T324:T328)</f>
        <v>0</v>
      </c>
      <c r="U323" s="11"/>
      <c r="V323" s="11"/>
      <c r="W323" s="11"/>
      <c r="X323" s="11"/>
      <c r="Y323" s="11"/>
      <c r="Z323" s="11"/>
      <c r="AA323" s="11"/>
      <c r="AB323" s="11"/>
      <c r="AC323" s="11"/>
      <c r="AD323" s="11"/>
      <c r="AE323" s="11"/>
      <c r="AR323" s="208" t="s">
        <v>87</v>
      </c>
      <c r="AT323" s="209" t="s">
        <v>78</v>
      </c>
      <c r="AU323" s="209" t="s">
        <v>87</v>
      </c>
      <c r="AY323" s="208" t="s">
        <v>118</v>
      </c>
      <c r="BK323" s="210">
        <f>SUM(BK324:BK328)</f>
        <v>0</v>
      </c>
    </row>
    <row r="324" s="2" customFormat="1" ht="16.5" customHeight="1">
      <c r="A324" s="39"/>
      <c r="B324" s="40"/>
      <c r="C324" s="211" t="s">
        <v>414</v>
      </c>
      <c r="D324" s="211" t="s">
        <v>119</v>
      </c>
      <c r="E324" s="212" t="s">
        <v>415</v>
      </c>
      <c r="F324" s="213" t="s">
        <v>416</v>
      </c>
      <c r="G324" s="214" t="s">
        <v>147</v>
      </c>
      <c r="H324" s="215">
        <v>3</v>
      </c>
      <c r="I324" s="216"/>
      <c r="J324" s="217">
        <f>ROUND(I324*H324,2)</f>
        <v>0</v>
      </c>
      <c r="K324" s="213" t="s">
        <v>1</v>
      </c>
      <c r="L324" s="45"/>
      <c r="M324" s="218" t="s">
        <v>1</v>
      </c>
      <c r="N324" s="219" t="s">
        <v>44</v>
      </c>
      <c r="O324" s="92"/>
      <c r="P324" s="220">
        <f>O324*H324</f>
        <v>0</v>
      </c>
      <c r="Q324" s="220">
        <v>0.05926</v>
      </c>
      <c r="R324" s="220">
        <f>Q324*H324</f>
        <v>0.17777999999999999</v>
      </c>
      <c r="S324" s="220">
        <v>0</v>
      </c>
      <c r="T324" s="221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2" t="s">
        <v>132</v>
      </c>
      <c r="AT324" s="222" t="s">
        <v>119</v>
      </c>
      <c r="AU324" s="222" t="s">
        <v>89</v>
      </c>
      <c r="AY324" s="18" t="s">
        <v>118</v>
      </c>
      <c r="BE324" s="223">
        <f>IF(N324="základní",J324,0)</f>
        <v>0</v>
      </c>
      <c r="BF324" s="223">
        <f>IF(N324="snížená",J324,0)</f>
        <v>0</v>
      </c>
      <c r="BG324" s="223">
        <f>IF(N324="zákl. přenesená",J324,0)</f>
        <v>0</v>
      </c>
      <c r="BH324" s="223">
        <f>IF(N324="sníž. přenesená",J324,0)</f>
        <v>0</v>
      </c>
      <c r="BI324" s="223">
        <f>IF(N324="nulová",J324,0)</f>
        <v>0</v>
      </c>
      <c r="BJ324" s="18" t="s">
        <v>87</v>
      </c>
      <c r="BK324" s="223">
        <f>ROUND(I324*H324,2)</f>
        <v>0</v>
      </c>
      <c r="BL324" s="18" t="s">
        <v>132</v>
      </c>
      <c r="BM324" s="222" t="s">
        <v>417</v>
      </c>
    </row>
    <row r="325" s="2" customFormat="1">
      <c r="A325" s="39"/>
      <c r="B325" s="40"/>
      <c r="C325" s="41"/>
      <c r="D325" s="237" t="s">
        <v>179</v>
      </c>
      <c r="E325" s="41"/>
      <c r="F325" s="238" t="s">
        <v>418</v>
      </c>
      <c r="G325" s="41"/>
      <c r="H325" s="41"/>
      <c r="I325" s="239"/>
      <c r="J325" s="41"/>
      <c r="K325" s="41"/>
      <c r="L325" s="45"/>
      <c r="M325" s="240"/>
      <c r="N325" s="241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179</v>
      </c>
      <c r="AU325" s="18" t="s">
        <v>89</v>
      </c>
    </row>
    <row r="326" s="2" customFormat="1" ht="21.75" customHeight="1">
      <c r="A326" s="39"/>
      <c r="B326" s="40"/>
      <c r="C326" s="211" t="s">
        <v>199</v>
      </c>
      <c r="D326" s="211" t="s">
        <v>119</v>
      </c>
      <c r="E326" s="212" t="s">
        <v>419</v>
      </c>
      <c r="F326" s="213" t="s">
        <v>420</v>
      </c>
      <c r="G326" s="214" t="s">
        <v>326</v>
      </c>
      <c r="H326" s="215">
        <v>15</v>
      </c>
      <c r="I326" s="216"/>
      <c r="J326" s="217">
        <f>ROUND(I326*H326,2)</f>
        <v>0</v>
      </c>
      <c r="K326" s="213" t="s">
        <v>177</v>
      </c>
      <c r="L326" s="45"/>
      <c r="M326" s="218" t="s">
        <v>1</v>
      </c>
      <c r="N326" s="219" t="s">
        <v>44</v>
      </c>
      <c r="O326" s="92"/>
      <c r="P326" s="220">
        <f>O326*H326</f>
        <v>0</v>
      </c>
      <c r="Q326" s="220">
        <v>6.9999999999999994E-05</v>
      </c>
      <c r="R326" s="220">
        <f>Q326*H326</f>
        <v>0.0010499999999999999</v>
      </c>
      <c r="S326" s="220">
        <v>0</v>
      </c>
      <c r="T326" s="221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2" t="s">
        <v>132</v>
      </c>
      <c r="AT326" s="222" t="s">
        <v>119</v>
      </c>
      <c r="AU326" s="222" t="s">
        <v>89</v>
      </c>
      <c r="AY326" s="18" t="s">
        <v>118</v>
      </c>
      <c r="BE326" s="223">
        <f>IF(N326="základní",J326,0)</f>
        <v>0</v>
      </c>
      <c r="BF326" s="223">
        <f>IF(N326="snížená",J326,0)</f>
        <v>0</v>
      </c>
      <c r="BG326" s="223">
        <f>IF(N326="zákl. přenesená",J326,0)</f>
        <v>0</v>
      </c>
      <c r="BH326" s="223">
        <f>IF(N326="sníž. přenesená",J326,0)</f>
        <v>0</v>
      </c>
      <c r="BI326" s="223">
        <f>IF(N326="nulová",J326,0)</f>
        <v>0</v>
      </c>
      <c r="BJ326" s="18" t="s">
        <v>87</v>
      </c>
      <c r="BK326" s="223">
        <f>ROUND(I326*H326,2)</f>
        <v>0</v>
      </c>
      <c r="BL326" s="18" t="s">
        <v>132</v>
      </c>
      <c r="BM326" s="222" t="s">
        <v>421</v>
      </c>
    </row>
    <row r="327" s="2" customFormat="1">
      <c r="A327" s="39"/>
      <c r="B327" s="40"/>
      <c r="C327" s="41"/>
      <c r="D327" s="237" t="s">
        <v>179</v>
      </c>
      <c r="E327" s="41"/>
      <c r="F327" s="238" t="s">
        <v>180</v>
      </c>
      <c r="G327" s="41"/>
      <c r="H327" s="41"/>
      <c r="I327" s="239"/>
      <c r="J327" s="41"/>
      <c r="K327" s="41"/>
      <c r="L327" s="45"/>
      <c r="M327" s="240"/>
      <c r="N327" s="241"/>
      <c r="O327" s="92"/>
      <c r="P327" s="92"/>
      <c r="Q327" s="92"/>
      <c r="R327" s="92"/>
      <c r="S327" s="92"/>
      <c r="T327" s="93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179</v>
      </c>
      <c r="AU327" s="18" t="s">
        <v>89</v>
      </c>
    </row>
    <row r="328" s="14" customFormat="1">
      <c r="A328" s="14"/>
      <c r="B328" s="252"/>
      <c r="C328" s="253"/>
      <c r="D328" s="237" t="s">
        <v>181</v>
      </c>
      <c r="E328" s="254" t="s">
        <v>1</v>
      </c>
      <c r="F328" s="255" t="s">
        <v>422</v>
      </c>
      <c r="G328" s="253"/>
      <c r="H328" s="256">
        <v>15</v>
      </c>
      <c r="I328" s="257"/>
      <c r="J328" s="253"/>
      <c r="K328" s="253"/>
      <c r="L328" s="258"/>
      <c r="M328" s="259"/>
      <c r="N328" s="260"/>
      <c r="O328" s="260"/>
      <c r="P328" s="260"/>
      <c r="Q328" s="260"/>
      <c r="R328" s="260"/>
      <c r="S328" s="260"/>
      <c r="T328" s="261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2" t="s">
        <v>181</v>
      </c>
      <c r="AU328" s="262" t="s">
        <v>89</v>
      </c>
      <c r="AV328" s="14" t="s">
        <v>89</v>
      </c>
      <c r="AW328" s="14" t="s">
        <v>35</v>
      </c>
      <c r="AX328" s="14" t="s">
        <v>87</v>
      </c>
      <c r="AY328" s="262" t="s">
        <v>118</v>
      </c>
    </row>
    <row r="329" s="11" customFormat="1" ht="22.8" customHeight="1">
      <c r="A329" s="11"/>
      <c r="B329" s="197"/>
      <c r="C329" s="198"/>
      <c r="D329" s="199" t="s">
        <v>78</v>
      </c>
      <c r="E329" s="235" t="s">
        <v>153</v>
      </c>
      <c r="F329" s="235" t="s">
        <v>423</v>
      </c>
      <c r="G329" s="198"/>
      <c r="H329" s="198"/>
      <c r="I329" s="201"/>
      <c r="J329" s="236">
        <f>BK329</f>
        <v>0</v>
      </c>
      <c r="K329" s="198"/>
      <c r="L329" s="203"/>
      <c r="M329" s="204"/>
      <c r="N329" s="205"/>
      <c r="O329" s="205"/>
      <c r="P329" s="206">
        <f>SUM(P330:P363)</f>
        <v>0</v>
      </c>
      <c r="Q329" s="205"/>
      <c r="R329" s="206">
        <f>SUM(R330:R363)</f>
        <v>61.206344999999999</v>
      </c>
      <c r="S329" s="205"/>
      <c r="T329" s="207">
        <f>SUM(T330:T363)</f>
        <v>0</v>
      </c>
      <c r="U329" s="11"/>
      <c r="V329" s="11"/>
      <c r="W329" s="11"/>
      <c r="X329" s="11"/>
      <c r="Y329" s="11"/>
      <c r="Z329" s="11"/>
      <c r="AA329" s="11"/>
      <c r="AB329" s="11"/>
      <c r="AC329" s="11"/>
      <c r="AD329" s="11"/>
      <c r="AE329" s="11"/>
      <c r="AR329" s="208" t="s">
        <v>87</v>
      </c>
      <c r="AT329" s="209" t="s">
        <v>78</v>
      </c>
      <c r="AU329" s="209" t="s">
        <v>87</v>
      </c>
      <c r="AY329" s="208" t="s">
        <v>118</v>
      </c>
      <c r="BK329" s="210">
        <f>SUM(BK330:BK363)</f>
        <v>0</v>
      </c>
    </row>
    <row r="330" s="2" customFormat="1" ht="21.75" customHeight="1">
      <c r="A330" s="39"/>
      <c r="B330" s="40"/>
      <c r="C330" s="211" t="s">
        <v>424</v>
      </c>
      <c r="D330" s="211" t="s">
        <v>119</v>
      </c>
      <c r="E330" s="212" t="s">
        <v>425</v>
      </c>
      <c r="F330" s="213" t="s">
        <v>426</v>
      </c>
      <c r="G330" s="214" t="s">
        <v>147</v>
      </c>
      <c r="H330" s="215">
        <v>2</v>
      </c>
      <c r="I330" s="216"/>
      <c r="J330" s="217">
        <f>ROUND(I330*H330,2)</f>
        <v>0</v>
      </c>
      <c r="K330" s="213" t="s">
        <v>1</v>
      </c>
      <c r="L330" s="45"/>
      <c r="M330" s="218" t="s">
        <v>1</v>
      </c>
      <c r="N330" s="219" t="s">
        <v>44</v>
      </c>
      <c r="O330" s="92"/>
      <c r="P330" s="220">
        <f>O330*H330</f>
        <v>0</v>
      </c>
      <c r="Q330" s="220">
        <v>0.88282000000000005</v>
      </c>
      <c r="R330" s="220">
        <f>Q330*H330</f>
        <v>1.7656400000000001</v>
      </c>
      <c r="S330" s="220">
        <v>0</v>
      </c>
      <c r="T330" s="221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2" t="s">
        <v>132</v>
      </c>
      <c r="AT330" s="222" t="s">
        <v>119</v>
      </c>
      <c r="AU330" s="222" t="s">
        <v>89</v>
      </c>
      <c r="AY330" s="18" t="s">
        <v>118</v>
      </c>
      <c r="BE330" s="223">
        <f>IF(N330="základní",J330,0)</f>
        <v>0</v>
      </c>
      <c r="BF330" s="223">
        <f>IF(N330="snížená",J330,0)</f>
        <v>0</v>
      </c>
      <c r="BG330" s="223">
        <f>IF(N330="zákl. přenesená",J330,0)</f>
        <v>0</v>
      </c>
      <c r="BH330" s="223">
        <f>IF(N330="sníž. přenesená",J330,0)</f>
        <v>0</v>
      </c>
      <c r="BI330" s="223">
        <f>IF(N330="nulová",J330,0)</f>
        <v>0</v>
      </c>
      <c r="BJ330" s="18" t="s">
        <v>87</v>
      </c>
      <c r="BK330" s="223">
        <f>ROUND(I330*H330,2)</f>
        <v>0</v>
      </c>
      <c r="BL330" s="18" t="s">
        <v>132</v>
      </c>
      <c r="BM330" s="222" t="s">
        <v>427</v>
      </c>
    </row>
    <row r="331" s="2" customFormat="1">
      <c r="A331" s="39"/>
      <c r="B331" s="40"/>
      <c r="C331" s="41"/>
      <c r="D331" s="237" t="s">
        <v>179</v>
      </c>
      <c r="E331" s="41"/>
      <c r="F331" s="238" t="s">
        <v>180</v>
      </c>
      <c r="G331" s="41"/>
      <c r="H331" s="41"/>
      <c r="I331" s="239"/>
      <c r="J331" s="41"/>
      <c r="K331" s="41"/>
      <c r="L331" s="45"/>
      <c r="M331" s="240"/>
      <c r="N331" s="241"/>
      <c r="O331" s="92"/>
      <c r="P331" s="92"/>
      <c r="Q331" s="92"/>
      <c r="R331" s="92"/>
      <c r="S331" s="92"/>
      <c r="T331" s="93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179</v>
      </c>
      <c r="AU331" s="18" t="s">
        <v>89</v>
      </c>
    </row>
    <row r="332" s="13" customFormat="1">
      <c r="A332" s="13"/>
      <c r="B332" s="242"/>
      <c r="C332" s="243"/>
      <c r="D332" s="237" t="s">
        <v>181</v>
      </c>
      <c r="E332" s="244" t="s">
        <v>1</v>
      </c>
      <c r="F332" s="245" t="s">
        <v>428</v>
      </c>
      <c r="G332" s="243"/>
      <c r="H332" s="244" t="s">
        <v>1</v>
      </c>
      <c r="I332" s="246"/>
      <c r="J332" s="243"/>
      <c r="K332" s="243"/>
      <c r="L332" s="247"/>
      <c r="M332" s="248"/>
      <c r="N332" s="249"/>
      <c r="O332" s="249"/>
      <c r="P332" s="249"/>
      <c r="Q332" s="249"/>
      <c r="R332" s="249"/>
      <c r="S332" s="249"/>
      <c r="T332" s="25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1" t="s">
        <v>181</v>
      </c>
      <c r="AU332" s="251" t="s">
        <v>89</v>
      </c>
      <c r="AV332" s="13" t="s">
        <v>87</v>
      </c>
      <c r="AW332" s="13" t="s">
        <v>35</v>
      </c>
      <c r="AX332" s="13" t="s">
        <v>79</v>
      </c>
      <c r="AY332" s="251" t="s">
        <v>118</v>
      </c>
    </row>
    <row r="333" s="14" customFormat="1">
      <c r="A333" s="14"/>
      <c r="B333" s="252"/>
      <c r="C333" s="253"/>
      <c r="D333" s="237" t="s">
        <v>181</v>
      </c>
      <c r="E333" s="254" t="s">
        <v>1</v>
      </c>
      <c r="F333" s="255" t="s">
        <v>429</v>
      </c>
      <c r="G333" s="253"/>
      <c r="H333" s="256">
        <v>2</v>
      </c>
      <c r="I333" s="257"/>
      <c r="J333" s="253"/>
      <c r="K333" s="253"/>
      <c r="L333" s="258"/>
      <c r="M333" s="259"/>
      <c r="N333" s="260"/>
      <c r="O333" s="260"/>
      <c r="P333" s="260"/>
      <c r="Q333" s="260"/>
      <c r="R333" s="260"/>
      <c r="S333" s="260"/>
      <c r="T333" s="26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2" t="s">
        <v>181</v>
      </c>
      <c r="AU333" s="262" t="s">
        <v>89</v>
      </c>
      <c r="AV333" s="14" t="s">
        <v>89</v>
      </c>
      <c r="AW333" s="14" t="s">
        <v>35</v>
      </c>
      <c r="AX333" s="14" t="s">
        <v>87</v>
      </c>
      <c r="AY333" s="262" t="s">
        <v>118</v>
      </c>
    </row>
    <row r="334" s="2" customFormat="1" ht="21.75" customHeight="1">
      <c r="A334" s="39"/>
      <c r="B334" s="40"/>
      <c r="C334" s="211" t="s">
        <v>430</v>
      </c>
      <c r="D334" s="211" t="s">
        <v>119</v>
      </c>
      <c r="E334" s="212" t="s">
        <v>431</v>
      </c>
      <c r="F334" s="213" t="s">
        <v>432</v>
      </c>
      <c r="G334" s="214" t="s">
        <v>147</v>
      </c>
      <c r="H334" s="215">
        <v>2</v>
      </c>
      <c r="I334" s="216"/>
      <c r="J334" s="217">
        <f>ROUND(I334*H334,2)</f>
        <v>0</v>
      </c>
      <c r="K334" s="213" t="s">
        <v>1</v>
      </c>
      <c r="L334" s="45"/>
      <c r="M334" s="218" t="s">
        <v>1</v>
      </c>
      <c r="N334" s="219" t="s">
        <v>44</v>
      </c>
      <c r="O334" s="92"/>
      <c r="P334" s="220">
        <f>O334*H334</f>
        <v>0</v>
      </c>
      <c r="Q334" s="220">
        <v>0.88282000000000005</v>
      </c>
      <c r="R334" s="220">
        <f>Q334*H334</f>
        <v>1.7656400000000001</v>
      </c>
      <c r="S334" s="220">
        <v>0</v>
      </c>
      <c r="T334" s="22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2" t="s">
        <v>132</v>
      </c>
      <c r="AT334" s="222" t="s">
        <v>119</v>
      </c>
      <c r="AU334" s="222" t="s">
        <v>89</v>
      </c>
      <c r="AY334" s="18" t="s">
        <v>118</v>
      </c>
      <c r="BE334" s="223">
        <f>IF(N334="základní",J334,0)</f>
        <v>0</v>
      </c>
      <c r="BF334" s="223">
        <f>IF(N334="snížená",J334,0)</f>
        <v>0</v>
      </c>
      <c r="BG334" s="223">
        <f>IF(N334="zákl. přenesená",J334,0)</f>
        <v>0</v>
      </c>
      <c r="BH334" s="223">
        <f>IF(N334="sníž. přenesená",J334,0)</f>
        <v>0</v>
      </c>
      <c r="BI334" s="223">
        <f>IF(N334="nulová",J334,0)</f>
        <v>0</v>
      </c>
      <c r="BJ334" s="18" t="s">
        <v>87</v>
      </c>
      <c r="BK334" s="223">
        <f>ROUND(I334*H334,2)</f>
        <v>0</v>
      </c>
      <c r="BL334" s="18" t="s">
        <v>132</v>
      </c>
      <c r="BM334" s="222" t="s">
        <v>433</v>
      </c>
    </row>
    <row r="335" s="2" customFormat="1">
      <c r="A335" s="39"/>
      <c r="B335" s="40"/>
      <c r="C335" s="41"/>
      <c r="D335" s="237" t="s">
        <v>179</v>
      </c>
      <c r="E335" s="41"/>
      <c r="F335" s="238" t="s">
        <v>180</v>
      </c>
      <c r="G335" s="41"/>
      <c r="H335" s="41"/>
      <c r="I335" s="239"/>
      <c r="J335" s="41"/>
      <c r="K335" s="41"/>
      <c r="L335" s="45"/>
      <c r="M335" s="240"/>
      <c r="N335" s="241"/>
      <c r="O335" s="92"/>
      <c r="P335" s="92"/>
      <c r="Q335" s="92"/>
      <c r="R335" s="92"/>
      <c r="S335" s="92"/>
      <c r="T335" s="93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179</v>
      </c>
      <c r="AU335" s="18" t="s">
        <v>89</v>
      </c>
    </row>
    <row r="336" s="13" customFormat="1">
      <c r="A336" s="13"/>
      <c r="B336" s="242"/>
      <c r="C336" s="243"/>
      <c r="D336" s="237" t="s">
        <v>181</v>
      </c>
      <c r="E336" s="244" t="s">
        <v>1</v>
      </c>
      <c r="F336" s="245" t="s">
        <v>434</v>
      </c>
      <c r="G336" s="243"/>
      <c r="H336" s="244" t="s">
        <v>1</v>
      </c>
      <c r="I336" s="246"/>
      <c r="J336" s="243"/>
      <c r="K336" s="243"/>
      <c r="L336" s="247"/>
      <c r="M336" s="248"/>
      <c r="N336" s="249"/>
      <c r="O336" s="249"/>
      <c r="P336" s="249"/>
      <c r="Q336" s="249"/>
      <c r="R336" s="249"/>
      <c r="S336" s="249"/>
      <c r="T336" s="250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1" t="s">
        <v>181</v>
      </c>
      <c r="AU336" s="251" t="s">
        <v>89</v>
      </c>
      <c r="AV336" s="13" t="s">
        <v>87</v>
      </c>
      <c r="AW336" s="13" t="s">
        <v>35</v>
      </c>
      <c r="AX336" s="13" t="s">
        <v>79</v>
      </c>
      <c r="AY336" s="251" t="s">
        <v>118</v>
      </c>
    </row>
    <row r="337" s="14" customFormat="1">
      <c r="A337" s="14"/>
      <c r="B337" s="252"/>
      <c r="C337" s="253"/>
      <c r="D337" s="237" t="s">
        <v>181</v>
      </c>
      <c r="E337" s="254" t="s">
        <v>1</v>
      </c>
      <c r="F337" s="255" t="s">
        <v>435</v>
      </c>
      <c r="G337" s="253"/>
      <c r="H337" s="256">
        <v>2</v>
      </c>
      <c r="I337" s="257"/>
      <c r="J337" s="253"/>
      <c r="K337" s="253"/>
      <c r="L337" s="258"/>
      <c r="M337" s="259"/>
      <c r="N337" s="260"/>
      <c r="O337" s="260"/>
      <c r="P337" s="260"/>
      <c r="Q337" s="260"/>
      <c r="R337" s="260"/>
      <c r="S337" s="260"/>
      <c r="T337" s="261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2" t="s">
        <v>181</v>
      </c>
      <c r="AU337" s="262" t="s">
        <v>89</v>
      </c>
      <c r="AV337" s="14" t="s">
        <v>89</v>
      </c>
      <c r="AW337" s="14" t="s">
        <v>35</v>
      </c>
      <c r="AX337" s="14" t="s">
        <v>87</v>
      </c>
      <c r="AY337" s="262" t="s">
        <v>118</v>
      </c>
    </row>
    <row r="338" s="2" customFormat="1" ht="21.75" customHeight="1">
      <c r="A338" s="39"/>
      <c r="B338" s="40"/>
      <c r="C338" s="211" t="s">
        <v>436</v>
      </c>
      <c r="D338" s="211" t="s">
        <v>119</v>
      </c>
      <c r="E338" s="212" t="s">
        <v>437</v>
      </c>
      <c r="F338" s="213" t="s">
        <v>432</v>
      </c>
      <c r="G338" s="214" t="s">
        <v>147</v>
      </c>
      <c r="H338" s="215">
        <v>2</v>
      </c>
      <c r="I338" s="216"/>
      <c r="J338" s="217">
        <f>ROUND(I338*H338,2)</f>
        <v>0</v>
      </c>
      <c r="K338" s="213" t="s">
        <v>1</v>
      </c>
      <c r="L338" s="45"/>
      <c r="M338" s="218" t="s">
        <v>1</v>
      </c>
      <c r="N338" s="219" t="s">
        <v>44</v>
      </c>
      <c r="O338" s="92"/>
      <c r="P338" s="220">
        <f>O338*H338</f>
        <v>0</v>
      </c>
      <c r="Q338" s="220">
        <v>0.88282000000000005</v>
      </c>
      <c r="R338" s="220">
        <f>Q338*H338</f>
        <v>1.7656400000000001</v>
      </c>
      <c r="S338" s="220">
        <v>0</v>
      </c>
      <c r="T338" s="22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2" t="s">
        <v>132</v>
      </c>
      <c r="AT338" s="222" t="s">
        <v>119</v>
      </c>
      <c r="AU338" s="222" t="s">
        <v>89</v>
      </c>
      <c r="AY338" s="18" t="s">
        <v>118</v>
      </c>
      <c r="BE338" s="223">
        <f>IF(N338="základní",J338,0)</f>
        <v>0</v>
      </c>
      <c r="BF338" s="223">
        <f>IF(N338="snížená",J338,0)</f>
        <v>0</v>
      </c>
      <c r="BG338" s="223">
        <f>IF(N338="zákl. přenesená",J338,0)</f>
        <v>0</v>
      </c>
      <c r="BH338" s="223">
        <f>IF(N338="sníž. přenesená",J338,0)</f>
        <v>0</v>
      </c>
      <c r="BI338" s="223">
        <f>IF(N338="nulová",J338,0)</f>
        <v>0</v>
      </c>
      <c r="BJ338" s="18" t="s">
        <v>87</v>
      </c>
      <c r="BK338" s="223">
        <f>ROUND(I338*H338,2)</f>
        <v>0</v>
      </c>
      <c r="BL338" s="18" t="s">
        <v>132</v>
      </c>
      <c r="BM338" s="222" t="s">
        <v>438</v>
      </c>
    </row>
    <row r="339" s="2" customFormat="1">
      <c r="A339" s="39"/>
      <c r="B339" s="40"/>
      <c r="C339" s="41"/>
      <c r="D339" s="237" t="s">
        <v>179</v>
      </c>
      <c r="E339" s="41"/>
      <c r="F339" s="238" t="s">
        <v>180</v>
      </c>
      <c r="G339" s="41"/>
      <c r="H339" s="41"/>
      <c r="I339" s="239"/>
      <c r="J339" s="41"/>
      <c r="K339" s="41"/>
      <c r="L339" s="45"/>
      <c r="M339" s="240"/>
      <c r="N339" s="241"/>
      <c r="O339" s="92"/>
      <c r="P339" s="92"/>
      <c r="Q339" s="92"/>
      <c r="R339" s="92"/>
      <c r="S339" s="92"/>
      <c r="T339" s="93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179</v>
      </c>
      <c r="AU339" s="18" t="s">
        <v>89</v>
      </c>
    </row>
    <row r="340" s="13" customFormat="1">
      <c r="A340" s="13"/>
      <c r="B340" s="242"/>
      <c r="C340" s="243"/>
      <c r="D340" s="237" t="s">
        <v>181</v>
      </c>
      <c r="E340" s="244" t="s">
        <v>1</v>
      </c>
      <c r="F340" s="245" t="s">
        <v>439</v>
      </c>
      <c r="G340" s="243"/>
      <c r="H340" s="244" t="s">
        <v>1</v>
      </c>
      <c r="I340" s="246"/>
      <c r="J340" s="243"/>
      <c r="K340" s="243"/>
      <c r="L340" s="247"/>
      <c r="M340" s="248"/>
      <c r="N340" s="249"/>
      <c r="O340" s="249"/>
      <c r="P340" s="249"/>
      <c r="Q340" s="249"/>
      <c r="R340" s="249"/>
      <c r="S340" s="249"/>
      <c r="T340" s="250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1" t="s">
        <v>181</v>
      </c>
      <c r="AU340" s="251" t="s">
        <v>89</v>
      </c>
      <c r="AV340" s="13" t="s">
        <v>87</v>
      </c>
      <c r="AW340" s="13" t="s">
        <v>35</v>
      </c>
      <c r="AX340" s="13" t="s">
        <v>79</v>
      </c>
      <c r="AY340" s="251" t="s">
        <v>118</v>
      </c>
    </row>
    <row r="341" s="14" customFormat="1">
      <c r="A341" s="14"/>
      <c r="B341" s="252"/>
      <c r="C341" s="253"/>
      <c r="D341" s="237" t="s">
        <v>181</v>
      </c>
      <c r="E341" s="254" t="s">
        <v>1</v>
      </c>
      <c r="F341" s="255" t="s">
        <v>440</v>
      </c>
      <c r="G341" s="253"/>
      <c r="H341" s="256">
        <v>2</v>
      </c>
      <c r="I341" s="257"/>
      <c r="J341" s="253"/>
      <c r="K341" s="253"/>
      <c r="L341" s="258"/>
      <c r="M341" s="259"/>
      <c r="N341" s="260"/>
      <c r="O341" s="260"/>
      <c r="P341" s="260"/>
      <c r="Q341" s="260"/>
      <c r="R341" s="260"/>
      <c r="S341" s="260"/>
      <c r="T341" s="261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2" t="s">
        <v>181</v>
      </c>
      <c r="AU341" s="262" t="s">
        <v>89</v>
      </c>
      <c r="AV341" s="14" t="s">
        <v>89</v>
      </c>
      <c r="AW341" s="14" t="s">
        <v>35</v>
      </c>
      <c r="AX341" s="14" t="s">
        <v>87</v>
      </c>
      <c r="AY341" s="262" t="s">
        <v>118</v>
      </c>
    </row>
    <row r="342" s="2" customFormat="1" ht="24.15" customHeight="1">
      <c r="A342" s="39"/>
      <c r="B342" s="40"/>
      <c r="C342" s="211" t="s">
        <v>441</v>
      </c>
      <c r="D342" s="211" t="s">
        <v>119</v>
      </c>
      <c r="E342" s="212" t="s">
        <v>442</v>
      </c>
      <c r="F342" s="213" t="s">
        <v>443</v>
      </c>
      <c r="G342" s="214" t="s">
        <v>147</v>
      </c>
      <c r="H342" s="215">
        <v>2</v>
      </c>
      <c r="I342" s="216"/>
      <c r="J342" s="217">
        <f>ROUND(I342*H342,2)</f>
        <v>0</v>
      </c>
      <c r="K342" s="213" t="s">
        <v>177</v>
      </c>
      <c r="L342" s="45"/>
      <c r="M342" s="218" t="s">
        <v>1</v>
      </c>
      <c r="N342" s="219" t="s">
        <v>44</v>
      </c>
      <c r="O342" s="92"/>
      <c r="P342" s="220">
        <f>O342*H342</f>
        <v>0</v>
      </c>
      <c r="Q342" s="220">
        <v>0</v>
      </c>
      <c r="R342" s="220">
        <f>Q342*H342</f>
        <v>0</v>
      </c>
      <c r="S342" s="220">
        <v>0</v>
      </c>
      <c r="T342" s="221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2" t="s">
        <v>132</v>
      </c>
      <c r="AT342" s="222" t="s">
        <v>119</v>
      </c>
      <c r="AU342" s="222" t="s">
        <v>89</v>
      </c>
      <c r="AY342" s="18" t="s">
        <v>118</v>
      </c>
      <c r="BE342" s="223">
        <f>IF(N342="základní",J342,0)</f>
        <v>0</v>
      </c>
      <c r="BF342" s="223">
        <f>IF(N342="snížená",J342,0)</f>
        <v>0</v>
      </c>
      <c r="BG342" s="223">
        <f>IF(N342="zákl. přenesená",J342,0)</f>
        <v>0</v>
      </c>
      <c r="BH342" s="223">
        <f>IF(N342="sníž. přenesená",J342,0)</f>
        <v>0</v>
      </c>
      <c r="BI342" s="223">
        <f>IF(N342="nulová",J342,0)</f>
        <v>0</v>
      </c>
      <c r="BJ342" s="18" t="s">
        <v>87</v>
      </c>
      <c r="BK342" s="223">
        <f>ROUND(I342*H342,2)</f>
        <v>0</v>
      </c>
      <c r="BL342" s="18" t="s">
        <v>132</v>
      </c>
      <c r="BM342" s="222" t="s">
        <v>444</v>
      </c>
    </row>
    <row r="343" s="2" customFormat="1">
      <c r="A343" s="39"/>
      <c r="B343" s="40"/>
      <c r="C343" s="41"/>
      <c r="D343" s="237" t="s">
        <v>179</v>
      </c>
      <c r="E343" s="41"/>
      <c r="F343" s="238" t="s">
        <v>180</v>
      </c>
      <c r="G343" s="41"/>
      <c r="H343" s="41"/>
      <c r="I343" s="239"/>
      <c r="J343" s="41"/>
      <c r="K343" s="41"/>
      <c r="L343" s="45"/>
      <c r="M343" s="240"/>
      <c r="N343" s="241"/>
      <c r="O343" s="92"/>
      <c r="P343" s="92"/>
      <c r="Q343" s="92"/>
      <c r="R343" s="92"/>
      <c r="S343" s="92"/>
      <c r="T343" s="93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179</v>
      </c>
      <c r="AU343" s="18" t="s">
        <v>89</v>
      </c>
    </row>
    <row r="344" s="14" customFormat="1">
      <c r="A344" s="14"/>
      <c r="B344" s="252"/>
      <c r="C344" s="253"/>
      <c r="D344" s="237" t="s">
        <v>181</v>
      </c>
      <c r="E344" s="254" t="s">
        <v>1</v>
      </c>
      <c r="F344" s="255" t="s">
        <v>445</v>
      </c>
      <c r="G344" s="253"/>
      <c r="H344" s="256">
        <v>2</v>
      </c>
      <c r="I344" s="257"/>
      <c r="J344" s="253"/>
      <c r="K344" s="253"/>
      <c r="L344" s="258"/>
      <c r="M344" s="259"/>
      <c r="N344" s="260"/>
      <c r="O344" s="260"/>
      <c r="P344" s="260"/>
      <c r="Q344" s="260"/>
      <c r="R344" s="260"/>
      <c r="S344" s="260"/>
      <c r="T344" s="261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2" t="s">
        <v>181</v>
      </c>
      <c r="AU344" s="262" t="s">
        <v>89</v>
      </c>
      <c r="AV344" s="14" t="s">
        <v>89</v>
      </c>
      <c r="AW344" s="14" t="s">
        <v>35</v>
      </c>
      <c r="AX344" s="14" t="s">
        <v>87</v>
      </c>
      <c r="AY344" s="262" t="s">
        <v>118</v>
      </c>
    </row>
    <row r="345" s="2" customFormat="1" ht="16.5" customHeight="1">
      <c r="A345" s="39"/>
      <c r="B345" s="40"/>
      <c r="C345" s="285" t="s">
        <v>446</v>
      </c>
      <c r="D345" s="285" t="s">
        <v>260</v>
      </c>
      <c r="E345" s="286" t="s">
        <v>447</v>
      </c>
      <c r="F345" s="287" t="s">
        <v>448</v>
      </c>
      <c r="G345" s="288" t="s">
        <v>147</v>
      </c>
      <c r="H345" s="289">
        <v>2</v>
      </c>
      <c r="I345" s="290"/>
      <c r="J345" s="291">
        <f>ROUND(I345*H345,2)</f>
        <v>0</v>
      </c>
      <c r="K345" s="287" t="s">
        <v>177</v>
      </c>
      <c r="L345" s="292"/>
      <c r="M345" s="293" t="s">
        <v>1</v>
      </c>
      <c r="N345" s="294" t="s">
        <v>44</v>
      </c>
      <c r="O345" s="92"/>
      <c r="P345" s="220">
        <f>O345*H345</f>
        <v>0</v>
      </c>
      <c r="Q345" s="220">
        <v>0.0020999999999999999</v>
      </c>
      <c r="R345" s="220">
        <f>Q345*H345</f>
        <v>0.0041999999999999997</v>
      </c>
      <c r="S345" s="220">
        <v>0</v>
      </c>
      <c r="T345" s="221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2" t="s">
        <v>149</v>
      </c>
      <c r="AT345" s="222" t="s">
        <v>260</v>
      </c>
      <c r="AU345" s="222" t="s">
        <v>89</v>
      </c>
      <c r="AY345" s="18" t="s">
        <v>118</v>
      </c>
      <c r="BE345" s="223">
        <f>IF(N345="základní",J345,0)</f>
        <v>0</v>
      </c>
      <c r="BF345" s="223">
        <f>IF(N345="snížená",J345,0)</f>
        <v>0</v>
      </c>
      <c r="BG345" s="223">
        <f>IF(N345="zákl. přenesená",J345,0)</f>
        <v>0</v>
      </c>
      <c r="BH345" s="223">
        <f>IF(N345="sníž. přenesená",J345,0)</f>
        <v>0</v>
      </c>
      <c r="BI345" s="223">
        <f>IF(N345="nulová",J345,0)</f>
        <v>0</v>
      </c>
      <c r="BJ345" s="18" t="s">
        <v>87</v>
      </c>
      <c r="BK345" s="223">
        <f>ROUND(I345*H345,2)</f>
        <v>0</v>
      </c>
      <c r="BL345" s="18" t="s">
        <v>132</v>
      </c>
      <c r="BM345" s="222" t="s">
        <v>449</v>
      </c>
    </row>
    <row r="346" s="2" customFormat="1" ht="24.15" customHeight="1">
      <c r="A346" s="39"/>
      <c r="B346" s="40"/>
      <c r="C346" s="211" t="s">
        <v>450</v>
      </c>
      <c r="D346" s="211" t="s">
        <v>119</v>
      </c>
      <c r="E346" s="212" t="s">
        <v>451</v>
      </c>
      <c r="F346" s="213" t="s">
        <v>452</v>
      </c>
      <c r="G346" s="214" t="s">
        <v>326</v>
      </c>
      <c r="H346" s="215">
        <v>130</v>
      </c>
      <c r="I346" s="216"/>
      <c r="J346" s="217">
        <f>ROUND(I346*H346,2)</f>
        <v>0</v>
      </c>
      <c r="K346" s="213" t="s">
        <v>1</v>
      </c>
      <c r="L346" s="45"/>
      <c r="M346" s="218" t="s">
        <v>1</v>
      </c>
      <c r="N346" s="219" t="s">
        <v>44</v>
      </c>
      <c r="O346" s="92"/>
      <c r="P346" s="220">
        <f>O346*H346</f>
        <v>0</v>
      </c>
      <c r="Q346" s="220">
        <v>0.15540000000000001</v>
      </c>
      <c r="R346" s="220">
        <f>Q346*H346</f>
        <v>20.202000000000002</v>
      </c>
      <c r="S346" s="220">
        <v>0</v>
      </c>
      <c r="T346" s="22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2" t="s">
        <v>132</v>
      </c>
      <c r="AT346" s="222" t="s">
        <v>119</v>
      </c>
      <c r="AU346" s="222" t="s">
        <v>89</v>
      </c>
      <c r="AY346" s="18" t="s">
        <v>118</v>
      </c>
      <c r="BE346" s="223">
        <f>IF(N346="základní",J346,0)</f>
        <v>0</v>
      </c>
      <c r="BF346" s="223">
        <f>IF(N346="snížená",J346,0)</f>
        <v>0</v>
      </c>
      <c r="BG346" s="223">
        <f>IF(N346="zákl. přenesená",J346,0)</f>
        <v>0</v>
      </c>
      <c r="BH346" s="223">
        <f>IF(N346="sníž. přenesená",J346,0)</f>
        <v>0</v>
      </c>
      <c r="BI346" s="223">
        <f>IF(N346="nulová",J346,0)</f>
        <v>0</v>
      </c>
      <c r="BJ346" s="18" t="s">
        <v>87</v>
      </c>
      <c r="BK346" s="223">
        <f>ROUND(I346*H346,2)</f>
        <v>0</v>
      </c>
      <c r="BL346" s="18" t="s">
        <v>132</v>
      </c>
      <c r="BM346" s="222" t="s">
        <v>453</v>
      </c>
    </row>
    <row r="347" s="2" customFormat="1">
      <c r="A347" s="39"/>
      <c r="B347" s="40"/>
      <c r="C347" s="41"/>
      <c r="D347" s="237" t="s">
        <v>179</v>
      </c>
      <c r="E347" s="41"/>
      <c r="F347" s="238" t="s">
        <v>180</v>
      </c>
      <c r="G347" s="41"/>
      <c r="H347" s="41"/>
      <c r="I347" s="239"/>
      <c r="J347" s="41"/>
      <c r="K347" s="41"/>
      <c r="L347" s="45"/>
      <c r="M347" s="240"/>
      <c r="N347" s="241"/>
      <c r="O347" s="92"/>
      <c r="P347" s="92"/>
      <c r="Q347" s="92"/>
      <c r="R347" s="92"/>
      <c r="S347" s="92"/>
      <c r="T347" s="93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179</v>
      </c>
      <c r="AU347" s="18" t="s">
        <v>89</v>
      </c>
    </row>
    <row r="348" s="14" customFormat="1">
      <c r="A348" s="14"/>
      <c r="B348" s="252"/>
      <c r="C348" s="253"/>
      <c r="D348" s="237" t="s">
        <v>181</v>
      </c>
      <c r="E348" s="254" t="s">
        <v>1</v>
      </c>
      <c r="F348" s="255" t="s">
        <v>454</v>
      </c>
      <c r="G348" s="253"/>
      <c r="H348" s="256">
        <v>130</v>
      </c>
      <c r="I348" s="257"/>
      <c r="J348" s="253"/>
      <c r="K348" s="253"/>
      <c r="L348" s="258"/>
      <c r="M348" s="259"/>
      <c r="N348" s="260"/>
      <c r="O348" s="260"/>
      <c r="P348" s="260"/>
      <c r="Q348" s="260"/>
      <c r="R348" s="260"/>
      <c r="S348" s="260"/>
      <c r="T348" s="26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2" t="s">
        <v>181</v>
      </c>
      <c r="AU348" s="262" t="s">
        <v>89</v>
      </c>
      <c r="AV348" s="14" t="s">
        <v>89</v>
      </c>
      <c r="AW348" s="14" t="s">
        <v>35</v>
      </c>
      <c r="AX348" s="14" t="s">
        <v>87</v>
      </c>
      <c r="AY348" s="262" t="s">
        <v>118</v>
      </c>
    </row>
    <row r="349" s="2" customFormat="1" ht="16.5" customHeight="1">
      <c r="A349" s="39"/>
      <c r="B349" s="40"/>
      <c r="C349" s="285" t="s">
        <v>455</v>
      </c>
      <c r="D349" s="285" t="s">
        <v>260</v>
      </c>
      <c r="E349" s="286" t="s">
        <v>456</v>
      </c>
      <c r="F349" s="287" t="s">
        <v>457</v>
      </c>
      <c r="G349" s="288" t="s">
        <v>326</v>
      </c>
      <c r="H349" s="289">
        <v>130</v>
      </c>
      <c r="I349" s="290"/>
      <c r="J349" s="291">
        <f>ROUND(I349*H349,2)</f>
        <v>0</v>
      </c>
      <c r="K349" s="287" t="s">
        <v>1</v>
      </c>
      <c r="L349" s="292"/>
      <c r="M349" s="293" t="s">
        <v>1</v>
      </c>
      <c r="N349" s="294" t="s">
        <v>44</v>
      </c>
      <c r="O349" s="92"/>
      <c r="P349" s="220">
        <f>O349*H349</f>
        <v>0</v>
      </c>
      <c r="Q349" s="220">
        <v>0.20000000000000001</v>
      </c>
      <c r="R349" s="220">
        <f>Q349*H349</f>
        <v>26</v>
      </c>
      <c r="S349" s="220">
        <v>0</v>
      </c>
      <c r="T349" s="221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2" t="s">
        <v>149</v>
      </c>
      <c r="AT349" s="222" t="s">
        <v>260</v>
      </c>
      <c r="AU349" s="222" t="s">
        <v>89</v>
      </c>
      <c r="AY349" s="18" t="s">
        <v>118</v>
      </c>
      <c r="BE349" s="223">
        <f>IF(N349="základní",J349,0)</f>
        <v>0</v>
      </c>
      <c r="BF349" s="223">
        <f>IF(N349="snížená",J349,0)</f>
        <v>0</v>
      </c>
      <c r="BG349" s="223">
        <f>IF(N349="zákl. přenesená",J349,0)</f>
        <v>0</v>
      </c>
      <c r="BH349" s="223">
        <f>IF(N349="sníž. přenesená",J349,0)</f>
        <v>0</v>
      </c>
      <c r="BI349" s="223">
        <f>IF(N349="nulová",J349,0)</f>
        <v>0</v>
      </c>
      <c r="BJ349" s="18" t="s">
        <v>87</v>
      </c>
      <c r="BK349" s="223">
        <f>ROUND(I349*H349,2)</f>
        <v>0</v>
      </c>
      <c r="BL349" s="18" t="s">
        <v>132</v>
      </c>
      <c r="BM349" s="222" t="s">
        <v>458</v>
      </c>
    </row>
    <row r="350" s="2" customFormat="1" ht="24.15" customHeight="1">
      <c r="A350" s="39"/>
      <c r="B350" s="40"/>
      <c r="C350" s="211" t="s">
        <v>459</v>
      </c>
      <c r="D350" s="211" t="s">
        <v>119</v>
      </c>
      <c r="E350" s="212" t="s">
        <v>460</v>
      </c>
      <c r="F350" s="213" t="s">
        <v>461</v>
      </c>
      <c r="G350" s="214" t="s">
        <v>326</v>
      </c>
      <c r="H350" s="215">
        <v>27</v>
      </c>
      <c r="I350" s="216"/>
      <c r="J350" s="217">
        <f>ROUND(I350*H350,2)</f>
        <v>0</v>
      </c>
      <c r="K350" s="213" t="s">
        <v>177</v>
      </c>
      <c r="L350" s="45"/>
      <c r="M350" s="218" t="s">
        <v>1</v>
      </c>
      <c r="N350" s="219" t="s">
        <v>44</v>
      </c>
      <c r="O350" s="92"/>
      <c r="P350" s="220">
        <f>O350*H350</f>
        <v>0</v>
      </c>
      <c r="Q350" s="220">
        <v>1.0000000000000001E-05</v>
      </c>
      <c r="R350" s="220">
        <f>Q350*H350</f>
        <v>0.00027</v>
      </c>
      <c r="S350" s="220">
        <v>0</v>
      </c>
      <c r="T350" s="221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2" t="s">
        <v>132</v>
      </c>
      <c r="AT350" s="222" t="s">
        <v>119</v>
      </c>
      <c r="AU350" s="222" t="s">
        <v>89</v>
      </c>
      <c r="AY350" s="18" t="s">
        <v>118</v>
      </c>
      <c r="BE350" s="223">
        <f>IF(N350="základní",J350,0)</f>
        <v>0</v>
      </c>
      <c r="BF350" s="223">
        <f>IF(N350="snížená",J350,0)</f>
        <v>0</v>
      </c>
      <c r="BG350" s="223">
        <f>IF(N350="zákl. přenesená",J350,0)</f>
        <v>0</v>
      </c>
      <c r="BH350" s="223">
        <f>IF(N350="sníž. přenesená",J350,0)</f>
        <v>0</v>
      </c>
      <c r="BI350" s="223">
        <f>IF(N350="nulová",J350,0)</f>
        <v>0</v>
      </c>
      <c r="BJ350" s="18" t="s">
        <v>87</v>
      </c>
      <c r="BK350" s="223">
        <f>ROUND(I350*H350,2)</f>
        <v>0</v>
      </c>
      <c r="BL350" s="18" t="s">
        <v>132</v>
      </c>
      <c r="BM350" s="222" t="s">
        <v>462</v>
      </c>
    </row>
    <row r="351" s="2" customFormat="1">
      <c r="A351" s="39"/>
      <c r="B351" s="40"/>
      <c r="C351" s="41"/>
      <c r="D351" s="237" t="s">
        <v>179</v>
      </c>
      <c r="E351" s="41"/>
      <c r="F351" s="238" t="s">
        <v>180</v>
      </c>
      <c r="G351" s="41"/>
      <c r="H351" s="41"/>
      <c r="I351" s="239"/>
      <c r="J351" s="41"/>
      <c r="K351" s="41"/>
      <c r="L351" s="45"/>
      <c r="M351" s="240"/>
      <c r="N351" s="241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179</v>
      </c>
      <c r="AU351" s="18" t="s">
        <v>89</v>
      </c>
    </row>
    <row r="352" s="2" customFormat="1" ht="24.15" customHeight="1">
      <c r="A352" s="39"/>
      <c r="B352" s="40"/>
      <c r="C352" s="211" t="s">
        <v>463</v>
      </c>
      <c r="D352" s="211" t="s">
        <v>119</v>
      </c>
      <c r="E352" s="212" t="s">
        <v>464</v>
      </c>
      <c r="F352" s="213" t="s">
        <v>465</v>
      </c>
      <c r="G352" s="214" t="s">
        <v>326</v>
      </c>
      <c r="H352" s="215">
        <v>27</v>
      </c>
      <c r="I352" s="216"/>
      <c r="J352" s="217">
        <f>ROUND(I352*H352,2)</f>
        <v>0</v>
      </c>
      <c r="K352" s="213" t="s">
        <v>177</v>
      </c>
      <c r="L352" s="45"/>
      <c r="M352" s="218" t="s">
        <v>1</v>
      </c>
      <c r="N352" s="219" t="s">
        <v>44</v>
      </c>
      <c r="O352" s="92"/>
      <c r="P352" s="220">
        <f>O352*H352</f>
        <v>0</v>
      </c>
      <c r="Q352" s="220">
        <v>0.00034000000000000002</v>
      </c>
      <c r="R352" s="220">
        <f>Q352*H352</f>
        <v>0.0091800000000000007</v>
      </c>
      <c r="S352" s="220">
        <v>0</v>
      </c>
      <c r="T352" s="221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2" t="s">
        <v>132</v>
      </c>
      <c r="AT352" s="222" t="s">
        <v>119</v>
      </c>
      <c r="AU352" s="222" t="s">
        <v>89</v>
      </c>
      <c r="AY352" s="18" t="s">
        <v>118</v>
      </c>
      <c r="BE352" s="223">
        <f>IF(N352="základní",J352,0)</f>
        <v>0</v>
      </c>
      <c r="BF352" s="223">
        <f>IF(N352="snížená",J352,0)</f>
        <v>0</v>
      </c>
      <c r="BG352" s="223">
        <f>IF(N352="zákl. přenesená",J352,0)</f>
        <v>0</v>
      </c>
      <c r="BH352" s="223">
        <f>IF(N352="sníž. přenesená",J352,0)</f>
        <v>0</v>
      </c>
      <c r="BI352" s="223">
        <f>IF(N352="nulová",J352,0)</f>
        <v>0</v>
      </c>
      <c r="BJ352" s="18" t="s">
        <v>87</v>
      </c>
      <c r="BK352" s="223">
        <f>ROUND(I352*H352,2)</f>
        <v>0</v>
      </c>
      <c r="BL352" s="18" t="s">
        <v>132</v>
      </c>
      <c r="BM352" s="222" t="s">
        <v>466</v>
      </c>
    </row>
    <row r="353" s="2" customFormat="1">
      <c r="A353" s="39"/>
      <c r="B353" s="40"/>
      <c r="C353" s="41"/>
      <c r="D353" s="237" t="s">
        <v>179</v>
      </c>
      <c r="E353" s="41"/>
      <c r="F353" s="238" t="s">
        <v>180</v>
      </c>
      <c r="G353" s="41"/>
      <c r="H353" s="41"/>
      <c r="I353" s="239"/>
      <c r="J353" s="41"/>
      <c r="K353" s="41"/>
      <c r="L353" s="45"/>
      <c r="M353" s="240"/>
      <c r="N353" s="241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179</v>
      </c>
      <c r="AU353" s="18" t="s">
        <v>89</v>
      </c>
    </row>
    <row r="354" s="2" customFormat="1" ht="24.15" customHeight="1">
      <c r="A354" s="39"/>
      <c r="B354" s="40"/>
      <c r="C354" s="211" t="s">
        <v>467</v>
      </c>
      <c r="D354" s="211" t="s">
        <v>119</v>
      </c>
      <c r="E354" s="212" t="s">
        <v>468</v>
      </c>
      <c r="F354" s="213" t="s">
        <v>469</v>
      </c>
      <c r="G354" s="214" t="s">
        <v>326</v>
      </c>
      <c r="H354" s="215">
        <v>6.5</v>
      </c>
      <c r="I354" s="216"/>
      <c r="J354" s="217">
        <f>ROUND(I354*H354,2)</f>
        <v>0</v>
      </c>
      <c r="K354" s="213" t="s">
        <v>177</v>
      </c>
      <c r="L354" s="45"/>
      <c r="M354" s="218" t="s">
        <v>1</v>
      </c>
      <c r="N354" s="219" t="s">
        <v>44</v>
      </c>
      <c r="O354" s="92"/>
      <c r="P354" s="220">
        <f>O354*H354</f>
        <v>0</v>
      </c>
      <c r="Q354" s="220">
        <v>0.88534999999999997</v>
      </c>
      <c r="R354" s="220">
        <f>Q354*H354</f>
        <v>5.7547749999999995</v>
      </c>
      <c r="S354" s="220">
        <v>0</v>
      </c>
      <c r="T354" s="221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22" t="s">
        <v>132</v>
      </c>
      <c r="AT354" s="222" t="s">
        <v>119</v>
      </c>
      <c r="AU354" s="222" t="s">
        <v>89</v>
      </c>
      <c r="AY354" s="18" t="s">
        <v>118</v>
      </c>
      <c r="BE354" s="223">
        <f>IF(N354="základní",J354,0)</f>
        <v>0</v>
      </c>
      <c r="BF354" s="223">
        <f>IF(N354="snížená",J354,0)</f>
        <v>0</v>
      </c>
      <c r="BG354" s="223">
        <f>IF(N354="zákl. přenesená",J354,0)</f>
        <v>0</v>
      </c>
      <c r="BH354" s="223">
        <f>IF(N354="sníž. přenesená",J354,0)</f>
        <v>0</v>
      </c>
      <c r="BI354" s="223">
        <f>IF(N354="nulová",J354,0)</f>
        <v>0</v>
      </c>
      <c r="BJ354" s="18" t="s">
        <v>87</v>
      </c>
      <c r="BK354" s="223">
        <f>ROUND(I354*H354,2)</f>
        <v>0</v>
      </c>
      <c r="BL354" s="18" t="s">
        <v>132</v>
      </c>
      <c r="BM354" s="222" t="s">
        <v>470</v>
      </c>
    </row>
    <row r="355" s="2" customFormat="1">
      <c r="A355" s="39"/>
      <c r="B355" s="40"/>
      <c r="C355" s="41"/>
      <c r="D355" s="237" t="s">
        <v>179</v>
      </c>
      <c r="E355" s="41"/>
      <c r="F355" s="238" t="s">
        <v>180</v>
      </c>
      <c r="G355" s="41"/>
      <c r="H355" s="41"/>
      <c r="I355" s="239"/>
      <c r="J355" s="41"/>
      <c r="K355" s="41"/>
      <c r="L355" s="45"/>
      <c r="M355" s="240"/>
      <c r="N355" s="241"/>
      <c r="O355" s="92"/>
      <c r="P355" s="92"/>
      <c r="Q355" s="92"/>
      <c r="R355" s="92"/>
      <c r="S355" s="92"/>
      <c r="T355" s="93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179</v>
      </c>
      <c r="AU355" s="18" t="s">
        <v>89</v>
      </c>
    </row>
    <row r="356" s="14" customFormat="1">
      <c r="A356" s="14"/>
      <c r="B356" s="252"/>
      <c r="C356" s="253"/>
      <c r="D356" s="237" t="s">
        <v>181</v>
      </c>
      <c r="E356" s="254" t="s">
        <v>1</v>
      </c>
      <c r="F356" s="255" t="s">
        <v>471</v>
      </c>
      <c r="G356" s="253"/>
      <c r="H356" s="256">
        <v>6.5</v>
      </c>
      <c r="I356" s="257"/>
      <c r="J356" s="253"/>
      <c r="K356" s="253"/>
      <c r="L356" s="258"/>
      <c r="M356" s="259"/>
      <c r="N356" s="260"/>
      <c r="O356" s="260"/>
      <c r="P356" s="260"/>
      <c r="Q356" s="260"/>
      <c r="R356" s="260"/>
      <c r="S356" s="260"/>
      <c r="T356" s="261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2" t="s">
        <v>181</v>
      </c>
      <c r="AU356" s="262" t="s">
        <v>89</v>
      </c>
      <c r="AV356" s="14" t="s">
        <v>89</v>
      </c>
      <c r="AW356" s="14" t="s">
        <v>35</v>
      </c>
      <c r="AX356" s="14" t="s">
        <v>87</v>
      </c>
      <c r="AY356" s="262" t="s">
        <v>118</v>
      </c>
    </row>
    <row r="357" s="2" customFormat="1" ht="16.5" customHeight="1">
      <c r="A357" s="39"/>
      <c r="B357" s="40"/>
      <c r="C357" s="285" t="s">
        <v>472</v>
      </c>
      <c r="D357" s="285" t="s">
        <v>260</v>
      </c>
      <c r="E357" s="286" t="s">
        <v>473</v>
      </c>
      <c r="F357" s="287" t="s">
        <v>474</v>
      </c>
      <c r="G357" s="288" t="s">
        <v>326</v>
      </c>
      <c r="H357" s="289">
        <v>6.5650000000000004</v>
      </c>
      <c r="I357" s="290"/>
      <c r="J357" s="291">
        <f>ROUND(I357*H357,2)</f>
        <v>0</v>
      </c>
      <c r="K357" s="287" t="s">
        <v>177</v>
      </c>
      <c r="L357" s="292"/>
      <c r="M357" s="293" t="s">
        <v>1</v>
      </c>
      <c r="N357" s="294" t="s">
        <v>44</v>
      </c>
      <c r="O357" s="92"/>
      <c r="P357" s="220">
        <f>O357*H357</f>
        <v>0</v>
      </c>
      <c r="Q357" s="220">
        <v>0.59999999999999998</v>
      </c>
      <c r="R357" s="220">
        <f>Q357*H357</f>
        <v>3.9390000000000001</v>
      </c>
      <c r="S357" s="220">
        <v>0</v>
      </c>
      <c r="T357" s="221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2" t="s">
        <v>149</v>
      </c>
      <c r="AT357" s="222" t="s">
        <v>260</v>
      </c>
      <c r="AU357" s="222" t="s">
        <v>89</v>
      </c>
      <c r="AY357" s="18" t="s">
        <v>118</v>
      </c>
      <c r="BE357" s="223">
        <f>IF(N357="základní",J357,0)</f>
        <v>0</v>
      </c>
      <c r="BF357" s="223">
        <f>IF(N357="snížená",J357,0)</f>
        <v>0</v>
      </c>
      <c r="BG357" s="223">
        <f>IF(N357="zákl. přenesená",J357,0)</f>
        <v>0</v>
      </c>
      <c r="BH357" s="223">
        <f>IF(N357="sníž. přenesená",J357,0)</f>
        <v>0</v>
      </c>
      <c r="BI357" s="223">
        <f>IF(N357="nulová",J357,0)</f>
        <v>0</v>
      </c>
      <c r="BJ357" s="18" t="s">
        <v>87</v>
      </c>
      <c r="BK357" s="223">
        <f>ROUND(I357*H357,2)</f>
        <v>0</v>
      </c>
      <c r="BL357" s="18" t="s">
        <v>132</v>
      </c>
      <c r="BM357" s="222" t="s">
        <v>475</v>
      </c>
    </row>
    <row r="358" s="14" customFormat="1">
      <c r="A358" s="14"/>
      <c r="B358" s="252"/>
      <c r="C358" s="253"/>
      <c r="D358" s="237" t="s">
        <v>181</v>
      </c>
      <c r="E358" s="253"/>
      <c r="F358" s="255" t="s">
        <v>476</v>
      </c>
      <c r="G358" s="253"/>
      <c r="H358" s="256">
        <v>6.5650000000000004</v>
      </c>
      <c r="I358" s="257"/>
      <c r="J358" s="253"/>
      <c r="K358" s="253"/>
      <c r="L358" s="258"/>
      <c r="M358" s="259"/>
      <c r="N358" s="260"/>
      <c r="O358" s="260"/>
      <c r="P358" s="260"/>
      <c r="Q358" s="260"/>
      <c r="R358" s="260"/>
      <c r="S358" s="260"/>
      <c r="T358" s="261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2" t="s">
        <v>181</v>
      </c>
      <c r="AU358" s="262" t="s">
        <v>89</v>
      </c>
      <c r="AV358" s="14" t="s">
        <v>89</v>
      </c>
      <c r="AW358" s="14" t="s">
        <v>4</v>
      </c>
      <c r="AX358" s="14" t="s">
        <v>87</v>
      </c>
      <c r="AY358" s="262" t="s">
        <v>118</v>
      </c>
    </row>
    <row r="359" s="2" customFormat="1" ht="21.75" customHeight="1">
      <c r="A359" s="39"/>
      <c r="B359" s="40"/>
      <c r="C359" s="211" t="s">
        <v>477</v>
      </c>
      <c r="D359" s="211" t="s">
        <v>119</v>
      </c>
      <c r="E359" s="212" t="s">
        <v>478</v>
      </c>
      <c r="F359" s="213" t="s">
        <v>479</v>
      </c>
      <c r="G359" s="214" t="s">
        <v>326</v>
      </c>
      <c r="H359" s="215">
        <v>27</v>
      </c>
      <c r="I359" s="216"/>
      <c r="J359" s="217">
        <f>ROUND(I359*H359,2)</f>
        <v>0</v>
      </c>
      <c r="K359" s="213" t="s">
        <v>177</v>
      </c>
      <c r="L359" s="45"/>
      <c r="M359" s="218" t="s">
        <v>1</v>
      </c>
      <c r="N359" s="219" t="s">
        <v>44</v>
      </c>
      <c r="O359" s="92"/>
      <c r="P359" s="220">
        <f>O359*H359</f>
        <v>0</v>
      </c>
      <c r="Q359" s="220">
        <v>0</v>
      </c>
      <c r="R359" s="220">
        <f>Q359*H359</f>
        <v>0</v>
      </c>
      <c r="S359" s="220">
        <v>0</v>
      </c>
      <c r="T359" s="221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2" t="s">
        <v>132</v>
      </c>
      <c r="AT359" s="222" t="s">
        <v>119</v>
      </c>
      <c r="AU359" s="222" t="s">
        <v>89</v>
      </c>
      <c r="AY359" s="18" t="s">
        <v>118</v>
      </c>
      <c r="BE359" s="223">
        <f>IF(N359="základní",J359,0)</f>
        <v>0</v>
      </c>
      <c r="BF359" s="223">
        <f>IF(N359="snížená",J359,0)</f>
        <v>0</v>
      </c>
      <c r="BG359" s="223">
        <f>IF(N359="zákl. přenesená",J359,0)</f>
        <v>0</v>
      </c>
      <c r="BH359" s="223">
        <f>IF(N359="sníž. přenesená",J359,0)</f>
        <v>0</v>
      </c>
      <c r="BI359" s="223">
        <f>IF(N359="nulová",J359,0)</f>
        <v>0</v>
      </c>
      <c r="BJ359" s="18" t="s">
        <v>87</v>
      </c>
      <c r="BK359" s="223">
        <f>ROUND(I359*H359,2)</f>
        <v>0</v>
      </c>
      <c r="BL359" s="18" t="s">
        <v>132</v>
      </c>
      <c r="BM359" s="222" t="s">
        <v>480</v>
      </c>
    </row>
    <row r="360" s="2" customFormat="1">
      <c r="A360" s="39"/>
      <c r="B360" s="40"/>
      <c r="C360" s="41"/>
      <c r="D360" s="237" t="s">
        <v>179</v>
      </c>
      <c r="E360" s="41"/>
      <c r="F360" s="238" t="s">
        <v>180</v>
      </c>
      <c r="G360" s="41"/>
      <c r="H360" s="41"/>
      <c r="I360" s="239"/>
      <c r="J360" s="41"/>
      <c r="K360" s="41"/>
      <c r="L360" s="45"/>
      <c r="M360" s="240"/>
      <c r="N360" s="241"/>
      <c r="O360" s="92"/>
      <c r="P360" s="92"/>
      <c r="Q360" s="92"/>
      <c r="R360" s="92"/>
      <c r="S360" s="92"/>
      <c r="T360" s="93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179</v>
      </c>
      <c r="AU360" s="18" t="s">
        <v>89</v>
      </c>
    </row>
    <row r="361" s="14" customFormat="1">
      <c r="A361" s="14"/>
      <c r="B361" s="252"/>
      <c r="C361" s="253"/>
      <c r="D361" s="237" t="s">
        <v>181</v>
      </c>
      <c r="E361" s="254" t="s">
        <v>1</v>
      </c>
      <c r="F361" s="255" t="s">
        <v>481</v>
      </c>
      <c r="G361" s="253"/>
      <c r="H361" s="256">
        <v>22</v>
      </c>
      <c r="I361" s="257"/>
      <c r="J361" s="253"/>
      <c r="K361" s="253"/>
      <c r="L361" s="258"/>
      <c r="M361" s="259"/>
      <c r="N361" s="260"/>
      <c r="O361" s="260"/>
      <c r="P361" s="260"/>
      <c r="Q361" s="260"/>
      <c r="R361" s="260"/>
      <c r="S361" s="260"/>
      <c r="T361" s="261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2" t="s">
        <v>181</v>
      </c>
      <c r="AU361" s="262" t="s">
        <v>89</v>
      </c>
      <c r="AV361" s="14" t="s">
        <v>89</v>
      </c>
      <c r="AW361" s="14" t="s">
        <v>35</v>
      </c>
      <c r="AX361" s="14" t="s">
        <v>79</v>
      </c>
      <c r="AY361" s="262" t="s">
        <v>118</v>
      </c>
    </row>
    <row r="362" s="14" customFormat="1">
      <c r="A362" s="14"/>
      <c r="B362" s="252"/>
      <c r="C362" s="253"/>
      <c r="D362" s="237" t="s">
        <v>181</v>
      </c>
      <c r="E362" s="254" t="s">
        <v>1</v>
      </c>
      <c r="F362" s="255" t="s">
        <v>482</v>
      </c>
      <c r="G362" s="253"/>
      <c r="H362" s="256">
        <v>5</v>
      </c>
      <c r="I362" s="257"/>
      <c r="J362" s="253"/>
      <c r="K362" s="253"/>
      <c r="L362" s="258"/>
      <c r="M362" s="259"/>
      <c r="N362" s="260"/>
      <c r="O362" s="260"/>
      <c r="P362" s="260"/>
      <c r="Q362" s="260"/>
      <c r="R362" s="260"/>
      <c r="S362" s="260"/>
      <c r="T362" s="261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2" t="s">
        <v>181</v>
      </c>
      <c r="AU362" s="262" t="s">
        <v>89</v>
      </c>
      <c r="AV362" s="14" t="s">
        <v>89</v>
      </c>
      <c r="AW362" s="14" t="s">
        <v>35</v>
      </c>
      <c r="AX362" s="14" t="s">
        <v>79</v>
      </c>
      <c r="AY362" s="262" t="s">
        <v>118</v>
      </c>
    </row>
    <row r="363" s="16" customFormat="1">
      <c r="A363" s="16"/>
      <c r="B363" s="274"/>
      <c r="C363" s="275"/>
      <c r="D363" s="237" t="s">
        <v>181</v>
      </c>
      <c r="E363" s="276" t="s">
        <v>1</v>
      </c>
      <c r="F363" s="277" t="s">
        <v>193</v>
      </c>
      <c r="G363" s="275"/>
      <c r="H363" s="278">
        <v>27</v>
      </c>
      <c r="I363" s="279"/>
      <c r="J363" s="275"/>
      <c r="K363" s="275"/>
      <c r="L363" s="280"/>
      <c r="M363" s="281"/>
      <c r="N363" s="282"/>
      <c r="O363" s="282"/>
      <c r="P363" s="282"/>
      <c r="Q363" s="282"/>
      <c r="R363" s="282"/>
      <c r="S363" s="282"/>
      <c r="T363" s="283"/>
      <c r="U363" s="16"/>
      <c r="V363" s="16"/>
      <c r="W363" s="16"/>
      <c r="X363" s="16"/>
      <c r="Y363" s="16"/>
      <c r="Z363" s="16"/>
      <c r="AA363" s="16"/>
      <c r="AB363" s="16"/>
      <c r="AC363" s="16"/>
      <c r="AD363" s="16"/>
      <c r="AE363" s="16"/>
      <c r="AT363" s="284" t="s">
        <v>181</v>
      </c>
      <c r="AU363" s="284" t="s">
        <v>89</v>
      </c>
      <c r="AV363" s="16" t="s">
        <v>132</v>
      </c>
      <c r="AW363" s="16" t="s">
        <v>35</v>
      </c>
      <c r="AX363" s="16" t="s">
        <v>87</v>
      </c>
      <c r="AY363" s="284" t="s">
        <v>118</v>
      </c>
    </row>
    <row r="364" s="11" customFormat="1" ht="22.8" customHeight="1">
      <c r="A364" s="11"/>
      <c r="B364" s="197"/>
      <c r="C364" s="198"/>
      <c r="D364" s="199" t="s">
        <v>78</v>
      </c>
      <c r="E364" s="235" t="s">
        <v>483</v>
      </c>
      <c r="F364" s="235" t="s">
        <v>484</v>
      </c>
      <c r="G364" s="198"/>
      <c r="H364" s="198"/>
      <c r="I364" s="201"/>
      <c r="J364" s="236">
        <f>BK364</f>
        <v>0</v>
      </c>
      <c r="K364" s="198"/>
      <c r="L364" s="203"/>
      <c r="M364" s="204"/>
      <c r="N364" s="205"/>
      <c r="O364" s="205"/>
      <c r="P364" s="206">
        <f>SUM(P365:P374)</f>
        <v>0</v>
      </c>
      <c r="Q364" s="205"/>
      <c r="R364" s="206">
        <f>SUM(R365:R374)</f>
        <v>0</v>
      </c>
      <c r="S364" s="205"/>
      <c r="T364" s="207">
        <f>SUM(T365:T374)</f>
        <v>0</v>
      </c>
      <c r="U364" s="11"/>
      <c r="V364" s="11"/>
      <c r="W364" s="11"/>
      <c r="X364" s="11"/>
      <c r="Y364" s="11"/>
      <c r="Z364" s="11"/>
      <c r="AA364" s="11"/>
      <c r="AB364" s="11"/>
      <c r="AC364" s="11"/>
      <c r="AD364" s="11"/>
      <c r="AE364" s="11"/>
      <c r="AR364" s="208" t="s">
        <v>87</v>
      </c>
      <c r="AT364" s="209" t="s">
        <v>78</v>
      </c>
      <c r="AU364" s="209" t="s">
        <v>87</v>
      </c>
      <c r="AY364" s="208" t="s">
        <v>118</v>
      </c>
      <c r="BK364" s="210">
        <f>SUM(BK365:BK374)</f>
        <v>0</v>
      </c>
    </row>
    <row r="365" s="2" customFormat="1" ht="21.75" customHeight="1">
      <c r="A365" s="39"/>
      <c r="B365" s="40"/>
      <c r="C365" s="211" t="s">
        <v>485</v>
      </c>
      <c r="D365" s="211" t="s">
        <v>119</v>
      </c>
      <c r="E365" s="212" t="s">
        <v>486</v>
      </c>
      <c r="F365" s="213" t="s">
        <v>487</v>
      </c>
      <c r="G365" s="214" t="s">
        <v>263</v>
      </c>
      <c r="H365" s="215">
        <v>2751.1999999999998</v>
      </c>
      <c r="I365" s="216"/>
      <c r="J365" s="217">
        <f>ROUND(I365*H365,2)</f>
        <v>0</v>
      </c>
      <c r="K365" s="213" t="s">
        <v>177</v>
      </c>
      <c r="L365" s="45"/>
      <c r="M365" s="218" t="s">
        <v>1</v>
      </c>
      <c r="N365" s="219" t="s">
        <v>44</v>
      </c>
      <c r="O365" s="92"/>
      <c r="P365" s="220">
        <f>O365*H365</f>
        <v>0</v>
      </c>
      <c r="Q365" s="220">
        <v>0</v>
      </c>
      <c r="R365" s="220">
        <f>Q365*H365</f>
        <v>0</v>
      </c>
      <c r="S365" s="220">
        <v>0</v>
      </c>
      <c r="T365" s="221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2" t="s">
        <v>132</v>
      </c>
      <c r="AT365" s="222" t="s">
        <v>119</v>
      </c>
      <c r="AU365" s="222" t="s">
        <v>89</v>
      </c>
      <c r="AY365" s="18" t="s">
        <v>118</v>
      </c>
      <c r="BE365" s="223">
        <f>IF(N365="základní",J365,0)</f>
        <v>0</v>
      </c>
      <c r="BF365" s="223">
        <f>IF(N365="snížená",J365,0)</f>
        <v>0</v>
      </c>
      <c r="BG365" s="223">
        <f>IF(N365="zákl. přenesená",J365,0)</f>
        <v>0</v>
      </c>
      <c r="BH365" s="223">
        <f>IF(N365="sníž. přenesená",J365,0)</f>
        <v>0</v>
      </c>
      <c r="BI365" s="223">
        <f>IF(N365="nulová",J365,0)</f>
        <v>0</v>
      </c>
      <c r="BJ365" s="18" t="s">
        <v>87</v>
      </c>
      <c r="BK365" s="223">
        <f>ROUND(I365*H365,2)</f>
        <v>0</v>
      </c>
      <c r="BL365" s="18" t="s">
        <v>132</v>
      </c>
      <c r="BM365" s="222" t="s">
        <v>488</v>
      </c>
    </row>
    <row r="366" s="14" customFormat="1">
      <c r="A366" s="14"/>
      <c r="B366" s="252"/>
      <c r="C366" s="253"/>
      <c r="D366" s="237" t="s">
        <v>181</v>
      </c>
      <c r="E366" s="254" t="s">
        <v>1</v>
      </c>
      <c r="F366" s="255" t="s">
        <v>489</v>
      </c>
      <c r="G366" s="253"/>
      <c r="H366" s="256">
        <v>1994.6199999999999</v>
      </c>
      <c r="I366" s="257"/>
      <c r="J366" s="253"/>
      <c r="K366" s="253"/>
      <c r="L366" s="258"/>
      <c r="M366" s="259"/>
      <c r="N366" s="260"/>
      <c r="O366" s="260"/>
      <c r="P366" s="260"/>
      <c r="Q366" s="260"/>
      <c r="R366" s="260"/>
      <c r="S366" s="260"/>
      <c r="T366" s="261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2" t="s">
        <v>181</v>
      </c>
      <c r="AU366" s="262" t="s">
        <v>89</v>
      </c>
      <c r="AV366" s="14" t="s">
        <v>89</v>
      </c>
      <c r="AW366" s="14" t="s">
        <v>35</v>
      </c>
      <c r="AX366" s="14" t="s">
        <v>79</v>
      </c>
      <c r="AY366" s="262" t="s">
        <v>118</v>
      </c>
    </row>
    <row r="367" s="14" customFormat="1">
      <c r="A367" s="14"/>
      <c r="B367" s="252"/>
      <c r="C367" s="253"/>
      <c r="D367" s="237" t="s">
        <v>181</v>
      </c>
      <c r="E367" s="254" t="s">
        <v>1</v>
      </c>
      <c r="F367" s="255" t="s">
        <v>490</v>
      </c>
      <c r="G367" s="253"/>
      <c r="H367" s="256">
        <v>756.58000000000004</v>
      </c>
      <c r="I367" s="257"/>
      <c r="J367" s="253"/>
      <c r="K367" s="253"/>
      <c r="L367" s="258"/>
      <c r="M367" s="259"/>
      <c r="N367" s="260"/>
      <c r="O367" s="260"/>
      <c r="P367" s="260"/>
      <c r="Q367" s="260"/>
      <c r="R367" s="260"/>
      <c r="S367" s="260"/>
      <c r="T367" s="261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2" t="s">
        <v>181</v>
      </c>
      <c r="AU367" s="262" t="s">
        <v>89</v>
      </c>
      <c r="AV367" s="14" t="s">
        <v>89</v>
      </c>
      <c r="AW367" s="14" t="s">
        <v>35</v>
      </c>
      <c r="AX367" s="14" t="s">
        <v>79</v>
      </c>
      <c r="AY367" s="262" t="s">
        <v>118</v>
      </c>
    </row>
    <row r="368" s="16" customFormat="1">
      <c r="A368" s="16"/>
      <c r="B368" s="274"/>
      <c r="C368" s="275"/>
      <c r="D368" s="237" t="s">
        <v>181</v>
      </c>
      <c r="E368" s="276" t="s">
        <v>1</v>
      </c>
      <c r="F368" s="277" t="s">
        <v>193</v>
      </c>
      <c r="G368" s="275"/>
      <c r="H368" s="278">
        <v>2751.1999999999998</v>
      </c>
      <c r="I368" s="279"/>
      <c r="J368" s="275"/>
      <c r="K368" s="275"/>
      <c r="L368" s="280"/>
      <c r="M368" s="281"/>
      <c r="N368" s="282"/>
      <c r="O368" s="282"/>
      <c r="P368" s="282"/>
      <c r="Q368" s="282"/>
      <c r="R368" s="282"/>
      <c r="S368" s="282"/>
      <c r="T368" s="283"/>
      <c r="U368" s="16"/>
      <c r="V368" s="16"/>
      <c r="W368" s="16"/>
      <c r="X368" s="16"/>
      <c r="Y368" s="16"/>
      <c r="Z368" s="16"/>
      <c r="AA368" s="16"/>
      <c r="AB368" s="16"/>
      <c r="AC368" s="16"/>
      <c r="AD368" s="16"/>
      <c r="AE368" s="16"/>
      <c r="AT368" s="284" t="s">
        <v>181</v>
      </c>
      <c r="AU368" s="284" t="s">
        <v>89</v>
      </c>
      <c r="AV368" s="16" t="s">
        <v>132</v>
      </c>
      <c r="AW368" s="16" t="s">
        <v>35</v>
      </c>
      <c r="AX368" s="16" t="s">
        <v>87</v>
      </c>
      <c r="AY368" s="284" t="s">
        <v>118</v>
      </c>
    </row>
    <row r="369" s="2" customFormat="1" ht="24.15" customHeight="1">
      <c r="A369" s="39"/>
      <c r="B369" s="40"/>
      <c r="C369" s="211" t="s">
        <v>491</v>
      </c>
      <c r="D369" s="211" t="s">
        <v>119</v>
      </c>
      <c r="E369" s="212" t="s">
        <v>492</v>
      </c>
      <c r="F369" s="213" t="s">
        <v>493</v>
      </c>
      <c r="G369" s="214" t="s">
        <v>263</v>
      </c>
      <c r="H369" s="215">
        <v>24760.799999999999</v>
      </c>
      <c r="I369" s="216"/>
      <c r="J369" s="217">
        <f>ROUND(I369*H369,2)</f>
        <v>0</v>
      </c>
      <c r="K369" s="213" t="s">
        <v>177</v>
      </c>
      <c r="L369" s="45"/>
      <c r="M369" s="218" t="s">
        <v>1</v>
      </c>
      <c r="N369" s="219" t="s">
        <v>44</v>
      </c>
      <c r="O369" s="92"/>
      <c r="P369" s="220">
        <f>O369*H369</f>
        <v>0</v>
      </c>
      <c r="Q369" s="220">
        <v>0</v>
      </c>
      <c r="R369" s="220">
        <f>Q369*H369</f>
        <v>0</v>
      </c>
      <c r="S369" s="220">
        <v>0</v>
      </c>
      <c r="T369" s="221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2" t="s">
        <v>132</v>
      </c>
      <c r="AT369" s="222" t="s">
        <v>119</v>
      </c>
      <c r="AU369" s="222" t="s">
        <v>89</v>
      </c>
      <c r="AY369" s="18" t="s">
        <v>118</v>
      </c>
      <c r="BE369" s="223">
        <f>IF(N369="základní",J369,0)</f>
        <v>0</v>
      </c>
      <c r="BF369" s="223">
        <f>IF(N369="snížená",J369,0)</f>
        <v>0</v>
      </c>
      <c r="BG369" s="223">
        <f>IF(N369="zákl. přenesená",J369,0)</f>
        <v>0</v>
      </c>
      <c r="BH369" s="223">
        <f>IF(N369="sníž. přenesená",J369,0)</f>
        <v>0</v>
      </c>
      <c r="BI369" s="223">
        <f>IF(N369="nulová",J369,0)</f>
        <v>0</v>
      </c>
      <c r="BJ369" s="18" t="s">
        <v>87</v>
      </c>
      <c r="BK369" s="223">
        <f>ROUND(I369*H369,2)</f>
        <v>0</v>
      </c>
      <c r="BL369" s="18" t="s">
        <v>132</v>
      </c>
      <c r="BM369" s="222" t="s">
        <v>494</v>
      </c>
    </row>
    <row r="370" s="14" customFormat="1">
      <c r="A370" s="14"/>
      <c r="B370" s="252"/>
      <c r="C370" s="253"/>
      <c r="D370" s="237" t="s">
        <v>181</v>
      </c>
      <c r="E370" s="254" t="s">
        <v>1</v>
      </c>
      <c r="F370" s="255" t="s">
        <v>495</v>
      </c>
      <c r="G370" s="253"/>
      <c r="H370" s="256">
        <v>24760.799999999999</v>
      </c>
      <c r="I370" s="257"/>
      <c r="J370" s="253"/>
      <c r="K370" s="253"/>
      <c r="L370" s="258"/>
      <c r="M370" s="259"/>
      <c r="N370" s="260"/>
      <c r="O370" s="260"/>
      <c r="P370" s="260"/>
      <c r="Q370" s="260"/>
      <c r="R370" s="260"/>
      <c r="S370" s="260"/>
      <c r="T370" s="261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2" t="s">
        <v>181</v>
      </c>
      <c r="AU370" s="262" t="s">
        <v>89</v>
      </c>
      <c r="AV370" s="14" t="s">
        <v>89</v>
      </c>
      <c r="AW370" s="14" t="s">
        <v>35</v>
      </c>
      <c r="AX370" s="14" t="s">
        <v>87</v>
      </c>
      <c r="AY370" s="262" t="s">
        <v>118</v>
      </c>
    </row>
    <row r="371" s="2" customFormat="1" ht="44.25" customHeight="1">
      <c r="A371" s="39"/>
      <c r="B371" s="40"/>
      <c r="C371" s="211" t="s">
        <v>496</v>
      </c>
      <c r="D371" s="211" t="s">
        <v>119</v>
      </c>
      <c r="E371" s="212" t="s">
        <v>497</v>
      </c>
      <c r="F371" s="213" t="s">
        <v>498</v>
      </c>
      <c r="G371" s="214" t="s">
        <v>263</v>
      </c>
      <c r="H371" s="215">
        <v>1994.6199999999999</v>
      </c>
      <c r="I371" s="216"/>
      <c r="J371" s="217">
        <f>ROUND(I371*H371,2)</f>
        <v>0</v>
      </c>
      <c r="K371" s="213" t="s">
        <v>177</v>
      </c>
      <c r="L371" s="45"/>
      <c r="M371" s="218" t="s">
        <v>1</v>
      </c>
      <c r="N371" s="219" t="s">
        <v>44</v>
      </c>
      <c r="O371" s="92"/>
      <c r="P371" s="220">
        <f>O371*H371</f>
        <v>0</v>
      </c>
      <c r="Q371" s="220">
        <v>0</v>
      </c>
      <c r="R371" s="220">
        <f>Q371*H371</f>
        <v>0</v>
      </c>
      <c r="S371" s="220">
        <v>0</v>
      </c>
      <c r="T371" s="221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22" t="s">
        <v>132</v>
      </c>
      <c r="AT371" s="222" t="s">
        <v>119</v>
      </c>
      <c r="AU371" s="222" t="s">
        <v>89</v>
      </c>
      <c r="AY371" s="18" t="s">
        <v>118</v>
      </c>
      <c r="BE371" s="223">
        <f>IF(N371="základní",J371,0)</f>
        <v>0</v>
      </c>
      <c r="BF371" s="223">
        <f>IF(N371="snížená",J371,0)</f>
        <v>0</v>
      </c>
      <c r="BG371" s="223">
        <f>IF(N371="zákl. přenesená",J371,0)</f>
        <v>0</v>
      </c>
      <c r="BH371" s="223">
        <f>IF(N371="sníž. přenesená",J371,0)</f>
        <v>0</v>
      </c>
      <c r="BI371" s="223">
        <f>IF(N371="nulová",J371,0)</f>
        <v>0</v>
      </c>
      <c r="BJ371" s="18" t="s">
        <v>87</v>
      </c>
      <c r="BK371" s="223">
        <f>ROUND(I371*H371,2)</f>
        <v>0</v>
      </c>
      <c r="BL371" s="18" t="s">
        <v>132</v>
      </c>
      <c r="BM371" s="222" t="s">
        <v>499</v>
      </c>
    </row>
    <row r="372" s="14" customFormat="1">
      <c r="A372" s="14"/>
      <c r="B372" s="252"/>
      <c r="C372" s="253"/>
      <c r="D372" s="237" t="s">
        <v>181</v>
      </c>
      <c r="E372" s="254" t="s">
        <v>1</v>
      </c>
      <c r="F372" s="255" t="s">
        <v>489</v>
      </c>
      <c r="G372" s="253"/>
      <c r="H372" s="256">
        <v>1994.6199999999999</v>
      </c>
      <c r="I372" s="257"/>
      <c r="J372" s="253"/>
      <c r="K372" s="253"/>
      <c r="L372" s="258"/>
      <c r="M372" s="259"/>
      <c r="N372" s="260"/>
      <c r="O372" s="260"/>
      <c r="P372" s="260"/>
      <c r="Q372" s="260"/>
      <c r="R372" s="260"/>
      <c r="S372" s="260"/>
      <c r="T372" s="26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2" t="s">
        <v>181</v>
      </c>
      <c r="AU372" s="262" t="s">
        <v>89</v>
      </c>
      <c r="AV372" s="14" t="s">
        <v>89</v>
      </c>
      <c r="AW372" s="14" t="s">
        <v>35</v>
      </c>
      <c r="AX372" s="14" t="s">
        <v>87</v>
      </c>
      <c r="AY372" s="262" t="s">
        <v>118</v>
      </c>
    </row>
    <row r="373" s="2" customFormat="1" ht="44.25" customHeight="1">
      <c r="A373" s="39"/>
      <c r="B373" s="40"/>
      <c r="C373" s="211" t="s">
        <v>500</v>
      </c>
      <c r="D373" s="211" t="s">
        <v>119</v>
      </c>
      <c r="E373" s="212" t="s">
        <v>501</v>
      </c>
      <c r="F373" s="213" t="s">
        <v>502</v>
      </c>
      <c r="G373" s="214" t="s">
        <v>263</v>
      </c>
      <c r="H373" s="215">
        <v>756.58000000000004</v>
      </c>
      <c r="I373" s="216"/>
      <c r="J373" s="217">
        <f>ROUND(I373*H373,2)</f>
        <v>0</v>
      </c>
      <c r="K373" s="213" t="s">
        <v>177</v>
      </c>
      <c r="L373" s="45"/>
      <c r="M373" s="218" t="s">
        <v>1</v>
      </c>
      <c r="N373" s="219" t="s">
        <v>44</v>
      </c>
      <c r="O373" s="92"/>
      <c r="P373" s="220">
        <f>O373*H373</f>
        <v>0</v>
      </c>
      <c r="Q373" s="220">
        <v>0</v>
      </c>
      <c r="R373" s="220">
        <f>Q373*H373</f>
        <v>0</v>
      </c>
      <c r="S373" s="220">
        <v>0</v>
      </c>
      <c r="T373" s="221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2" t="s">
        <v>132</v>
      </c>
      <c r="AT373" s="222" t="s">
        <v>119</v>
      </c>
      <c r="AU373" s="222" t="s">
        <v>89</v>
      </c>
      <c r="AY373" s="18" t="s">
        <v>118</v>
      </c>
      <c r="BE373" s="223">
        <f>IF(N373="základní",J373,0)</f>
        <v>0</v>
      </c>
      <c r="BF373" s="223">
        <f>IF(N373="snížená",J373,0)</f>
        <v>0</v>
      </c>
      <c r="BG373" s="223">
        <f>IF(N373="zákl. přenesená",J373,0)</f>
        <v>0</v>
      </c>
      <c r="BH373" s="223">
        <f>IF(N373="sníž. přenesená",J373,0)</f>
        <v>0</v>
      </c>
      <c r="BI373" s="223">
        <f>IF(N373="nulová",J373,0)</f>
        <v>0</v>
      </c>
      <c r="BJ373" s="18" t="s">
        <v>87</v>
      </c>
      <c r="BK373" s="223">
        <f>ROUND(I373*H373,2)</f>
        <v>0</v>
      </c>
      <c r="BL373" s="18" t="s">
        <v>132</v>
      </c>
      <c r="BM373" s="222" t="s">
        <v>503</v>
      </c>
    </row>
    <row r="374" s="14" customFormat="1">
      <c r="A374" s="14"/>
      <c r="B374" s="252"/>
      <c r="C374" s="253"/>
      <c r="D374" s="237" t="s">
        <v>181</v>
      </c>
      <c r="E374" s="254" t="s">
        <v>1</v>
      </c>
      <c r="F374" s="255" t="s">
        <v>490</v>
      </c>
      <c r="G374" s="253"/>
      <c r="H374" s="256">
        <v>756.58000000000004</v>
      </c>
      <c r="I374" s="257"/>
      <c r="J374" s="253"/>
      <c r="K374" s="253"/>
      <c r="L374" s="258"/>
      <c r="M374" s="259"/>
      <c r="N374" s="260"/>
      <c r="O374" s="260"/>
      <c r="P374" s="260"/>
      <c r="Q374" s="260"/>
      <c r="R374" s="260"/>
      <c r="S374" s="260"/>
      <c r="T374" s="26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2" t="s">
        <v>181</v>
      </c>
      <c r="AU374" s="262" t="s">
        <v>89</v>
      </c>
      <c r="AV374" s="14" t="s">
        <v>89</v>
      </c>
      <c r="AW374" s="14" t="s">
        <v>35</v>
      </c>
      <c r="AX374" s="14" t="s">
        <v>87</v>
      </c>
      <c r="AY374" s="262" t="s">
        <v>118</v>
      </c>
    </row>
    <row r="375" s="11" customFormat="1" ht="22.8" customHeight="1">
      <c r="A375" s="11"/>
      <c r="B375" s="197"/>
      <c r="C375" s="198"/>
      <c r="D375" s="199" t="s">
        <v>78</v>
      </c>
      <c r="E375" s="235" t="s">
        <v>504</v>
      </c>
      <c r="F375" s="235" t="s">
        <v>505</v>
      </c>
      <c r="G375" s="198"/>
      <c r="H375" s="198"/>
      <c r="I375" s="201"/>
      <c r="J375" s="236">
        <f>BK375</f>
        <v>0</v>
      </c>
      <c r="K375" s="198"/>
      <c r="L375" s="203"/>
      <c r="M375" s="204"/>
      <c r="N375" s="205"/>
      <c r="O375" s="205"/>
      <c r="P375" s="206">
        <f>P376</f>
        <v>0</v>
      </c>
      <c r="Q375" s="205"/>
      <c r="R375" s="206">
        <f>R376</f>
        <v>0</v>
      </c>
      <c r="S375" s="205"/>
      <c r="T375" s="207">
        <f>T376</f>
        <v>0</v>
      </c>
      <c r="U375" s="11"/>
      <c r="V375" s="11"/>
      <c r="W375" s="11"/>
      <c r="X375" s="11"/>
      <c r="Y375" s="11"/>
      <c r="Z375" s="11"/>
      <c r="AA375" s="11"/>
      <c r="AB375" s="11"/>
      <c r="AC375" s="11"/>
      <c r="AD375" s="11"/>
      <c r="AE375" s="11"/>
      <c r="AR375" s="208" t="s">
        <v>87</v>
      </c>
      <c r="AT375" s="209" t="s">
        <v>78</v>
      </c>
      <c r="AU375" s="209" t="s">
        <v>87</v>
      </c>
      <c r="AY375" s="208" t="s">
        <v>118</v>
      </c>
      <c r="BK375" s="210">
        <f>BK376</f>
        <v>0</v>
      </c>
    </row>
    <row r="376" s="2" customFormat="1" ht="33" customHeight="1">
      <c r="A376" s="39"/>
      <c r="B376" s="40"/>
      <c r="C376" s="211" t="s">
        <v>506</v>
      </c>
      <c r="D376" s="211" t="s">
        <v>119</v>
      </c>
      <c r="E376" s="212" t="s">
        <v>507</v>
      </c>
      <c r="F376" s="213" t="s">
        <v>508</v>
      </c>
      <c r="G376" s="214" t="s">
        <v>263</v>
      </c>
      <c r="H376" s="215">
        <v>302.988</v>
      </c>
      <c r="I376" s="216"/>
      <c r="J376" s="217">
        <f>ROUND(I376*H376,2)</f>
        <v>0</v>
      </c>
      <c r="K376" s="213" t="s">
        <v>177</v>
      </c>
      <c r="L376" s="45"/>
      <c r="M376" s="218" t="s">
        <v>1</v>
      </c>
      <c r="N376" s="219" t="s">
        <v>44</v>
      </c>
      <c r="O376" s="92"/>
      <c r="P376" s="220">
        <f>O376*H376</f>
        <v>0</v>
      </c>
      <c r="Q376" s="220">
        <v>0</v>
      </c>
      <c r="R376" s="220">
        <f>Q376*H376</f>
        <v>0</v>
      </c>
      <c r="S376" s="220">
        <v>0</v>
      </c>
      <c r="T376" s="221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22" t="s">
        <v>132</v>
      </c>
      <c r="AT376" s="222" t="s">
        <v>119</v>
      </c>
      <c r="AU376" s="222" t="s">
        <v>89</v>
      </c>
      <c r="AY376" s="18" t="s">
        <v>118</v>
      </c>
      <c r="BE376" s="223">
        <f>IF(N376="základní",J376,0)</f>
        <v>0</v>
      </c>
      <c r="BF376" s="223">
        <f>IF(N376="snížená",J376,0)</f>
        <v>0</v>
      </c>
      <c r="BG376" s="223">
        <f>IF(N376="zákl. přenesená",J376,0)</f>
        <v>0</v>
      </c>
      <c r="BH376" s="223">
        <f>IF(N376="sníž. přenesená",J376,0)</f>
        <v>0</v>
      </c>
      <c r="BI376" s="223">
        <f>IF(N376="nulová",J376,0)</f>
        <v>0</v>
      </c>
      <c r="BJ376" s="18" t="s">
        <v>87</v>
      </c>
      <c r="BK376" s="223">
        <f>ROUND(I376*H376,2)</f>
        <v>0</v>
      </c>
      <c r="BL376" s="18" t="s">
        <v>132</v>
      </c>
      <c r="BM376" s="222" t="s">
        <v>509</v>
      </c>
    </row>
    <row r="377" s="11" customFormat="1" ht="25.92" customHeight="1">
      <c r="A377" s="11"/>
      <c r="B377" s="197"/>
      <c r="C377" s="198"/>
      <c r="D377" s="199" t="s">
        <v>78</v>
      </c>
      <c r="E377" s="200" t="s">
        <v>115</v>
      </c>
      <c r="F377" s="200" t="s">
        <v>116</v>
      </c>
      <c r="G377" s="198"/>
      <c r="H377" s="198"/>
      <c r="I377" s="201"/>
      <c r="J377" s="202">
        <f>BK377</f>
        <v>0</v>
      </c>
      <c r="K377" s="198"/>
      <c r="L377" s="203"/>
      <c r="M377" s="204"/>
      <c r="N377" s="205"/>
      <c r="O377" s="205"/>
      <c r="P377" s="206">
        <f>P378</f>
        <v>0</v>
      </c>
      <c r="Q377" s="205"/>
      <c r="R377" s="206">
        <f>R378</f>
        <v>0</v>
      </c>
      <c r="S377" s="205"/>
      <c r="T377" s="207">
        <f>T378</f>
        <v>0</v>
      </c>
      <c r="U377" s="11"/>
      <c r="V377" s="11"/>
      <c r="W377" s="11"/>
      <c r="X377" s="11"/>
      <c r="Y377" s="11"/>
      <c r="Z377" s="11"/>
      <c r="AA377" s="11"/>
      <c r="AB377" s="11"/>
      <c r="AC377" s="11"/>
      <c r="AD377" s="11"/>
      <c r="AE377" s="11"/>
      <c r="AR377" s="208" t="s">
        <v>117</v>
      </c>
      <c r="AT377" s="209" t="s">
        <v>78</v>
      </c>
      <c r="AU377" s="209" t="s">
        <v>79</v>
      </c>
      <c r="AY377" s="208" t="s">
        <v>118</v>
      </c>
      <c r="BK377" s="210">
        <f>BK378</f>
        <v>0</v>
      </c>
    </row>
    <row r="378" s="2" customFormat="1" ht="24.15" customHeight="1">
      <c r="A378" s="39"/>
      <c r="B378" s="40"/>
      <c r="C378" s="211" t="s">
        <v>510</v>
      </c>
      <c r="D378" s="211" t="s">
        <v>119</v>
      </c>
      <c r="E378" s="212" t="s">
        <v>511</v>
      </c>
      <c r="F378" s="213" t="s">
        <v>512</v>
      </c>
      <c r="G378" s="214" t="s">
        <v>513</v>
      </c>
      <c r="H378" s="215">
        <v>1</v>
      </c>
      <c r="I378" s="216"/>
      <c r="J378" s="217">
        <f>ROUND(I378*H378,2)</f>
        <v>0</v>
      </c>
      <c r="K378" s="213" t="s">
        <v>1</v>
      </c>
      <c r="L378" s="45"/>
      <c r="M378" s="224" t="s">
        <v>1</v>
      </c>
      <c r="N378" s="225" t="s">
        <v>44</v>
      </c>
      <c r="O378" s="226"/>
      <c r="P378" s="227">
        <f>O378*H378</f>
        <v>0</v>
      </c>
      <c r="Q378" s="227">
        <v>0</v>
      </c>
      <c r="R378" s="227">
        <f>Q378*H378</f>
        <v>0</v>
      </c>
      <c r="S378" s="227">
        <v>0</v>
      </c>
      <c r="T378" s="228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2" t="s">
        <v>123</v>
      </c>
      <c r="AT378" s="222" t="s">
        <v>119</v>
      </c>
      <c r="AU378" s="222" t="s">
        <v>87</v>
      </c>
      <c r="AY378" s="18" t="s">
        <v>118</v>
      </c>
      <c r="BE378" s="223">
        <f>IF(N378="základní",J378,0)</f>
        <v>0</v>
      </c>
      <c r="BF378" s="223">
        <f>IF(N378="snížená",J378,0)</f>
        <v>0</v>
      </c>
      <c r="BG378" s="223">
        <f>IF(N378="zákl. přenesená",J378,0)</f>
        <v>0</v>
      </c>
      <c r="BH378" s="223">
        <f>IF(N378="sníž. přenesená",J378,0)</f>
        <v>0</v>
      </c>
      <c r="BI378" s="223">
        <f>IF(N378="nulová",J378,0)</f>
        <v>0</v>
      </c>
      <c r="BJ378" s="18" t="s">
        <v>87</v>
      </c>
      <c r="BK378" s="223">
        <f>ROUND(I378*H378,2)</f>
        <v>0</v>
      </c>
      <c r="BL378" s="18" t="s">
        <v>123</v>
      </c>
      <c r="BM378" s="222" t="s">
        <v>514</v>
      </c>
    </row>
    <row r="379" s="2" customFormat="1" ht="6.96" customHeight="1">
      <c r="A379" s="39"/>
      <c r="B379" s="67"/>
      <c r="C379" s="68"/>
      <c r="D379" s="68"/>
      <c r="E379" s="68"/>
      <c r="F379" s="68"/>
      <c r="G379" s="68"/>
      <c r="H379" s="68"/>
      <c r="I379" s="68"/>
      <c r="J379" s="68"/>
      <c r="K379" s="68"/>
      <c r="L379" s="45"/>
      <c r="M379" s="39"/>
      <c r="O379" s="39"/>
      <c r="P379" s="39"/>
      <c r="Q379" s="39"/>
      <c r="R379" s="39"/>
      <c r="S379" s="39"/>
      <c r="T379" s="39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</row>
  </sheetData>
  <sheetProtection sheet="1" autoFilter="0" formatColumns="0" formatRows="0" objects="1" scenarios="1" spinCount="100000" saltValue="3JAgGKahuINbo5JpXUv8m4mDhu/jtAma8vv5RCf+F5RAHR6+qK6XEzgD+3BqQdIyFXcRLiLhC+Vdt8mgacTryQ==" hashValue="UuY+Zmibs5qpePck7VGi/PfPoCbzsqq07HzgPDfxebhAVAsjg8FdRG8fe3jSR+oXjWJfMAJ1rfBVWkEq9Jmxuw==" algorithmName="SHA-512" password="CC35"/>
  <autoFilter ref="C125:K378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NB</dc:creator>
  <cp:lastModifiedBy>NB</cp:lastModifiedBy>
  <dcterms:created xsi:type="dcterms:W3CDTF">2024-01-09T18:05:34Z</dcterms:created>
  <dcterms:modified xsi:type="dcterms:W3CDTF">2024-01-09T18:05:37Z</dcterms:modified>
</cp:coreProperties>
</file>